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firstSheet="1" activeTab="4"/>
  </bookViews>
  <sheets>
    <sheet name="Приложение 1" sheetId="1" r:id="rId1"/>
    <sheet name="Приложение 2" sheetId="2" r:id="rId2"/>
    <sheet name="Приложение 4" sheetId="3" r:id="rId3"/>
    <sheet name="Приложение 3" sheetId="4" r:id="rId4"/>
    <sheet name="Приложение 6" sheetId="5" r:id="rId5"/>
    <sheet name="Приложение 5" sheetId="6" r:id="rId6"/>
  </sheets>
  <definedNames/>
  <calcPr fullCalcOnLoad="1"/>
</workbook>
</file>

<file path=xl/comments5.xml><?xml version="1.0" encoding="utf-8"?>
<comments xmlns="http://schemas.openxmlformats.org/spreadsheetml/2006/main">
  <authors>
    <author>Admin</author>
  </authors>
  <commentList>
    <comment ref="I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уточняли бюджет через депутатов</t>
        </r>
      </text>
    </comment>
  </commentList>
</comments>
</file>

<file path=xl/comments6.xml><?xml version="1.0" encoding="utf-8"?>
<comments xmlns="http://schemas.openxmlformats.org/spreadsheetml/2006/main">
  <authors>
    <author>Fin</author>
  </authors>
  <commentList>
    <comment ref="H12" authorId="0">
      <text>
        <r>
          <rPr>
            <b/>
            <sz val="8"/>
            <rFont val="Tahoma"/>
            <family val="2"/>
          </rPr>
          <t>Fin:</t>
        </r>
        <r>
          <rPr>
            <sz val="8"/>
            <rFont val="Tahoma"/>
            <family val="2"/>
          </rPr>
          <t xml:space="preserve">
штатная численность</t>
        </r>
      </text>
    </comment>
    <comment ref="H13" authorId="0">
      <text>
        <r>
          <rPr>
            <b/>
            <sz val="8"/>
            <rFont val="Tahoma"/>
            <family val="2"/>
          </rPr>
          <t>Fin:</t>
        </r>
        <r>
          <rPr>
            <sz val="8"/>
            <rFont val="Tahoma"/>
            <family val="2"/>
          </rPr>
          <t xml:space="preserve">
ст 211,213</t>
        </r>
      </text>
    </comment>
  </commentList>
</comments>
</file>

<file path=xl/sharedStrings.xml><?xml version="1.0" encoding="utf-8"?>
<sst xmlns="http://schemas.openxmlformats.org/spreadsheetml/2006/main" count="318" uniqueCount="190">
  <si>
    <t>00002000000000000000</t>
  </si>
  <si>
    <t>Получение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номинированным в валюте РФ</t>
  </si>
  <si>
    <t>00002020000000000700</t>
  </si>
  <si>
    <t>Бюджетные кредиты, полученные от других бюджетов бюджетной системы РФ местными бюджетами</t>
  </si>
  <si>
    <t>00002010100030000710</t>
  </si>
  <si>
    <t>Земельные участки, находящиеся в государственной и муниципальной собственности</t>
  </si>
  <si>
    <t>00006000000000000000</t>
  </si>
  <si>
    <t>Продажа (уменьшение стоимости) земельных участков, находящихся в государственной и муниципальной собственности</t>
  </si>
  <si>
    <t>00006000000000000430</t>
  </si>
  <si>
    <t>00006020000030000430</t>
  </si>
  <si>
    <t>Поступления от продажи земельных участков после разграничения собственности на землю, зачисляемые в местные бюджеты</t>
  </si>
  <si>
    <t>01</t>
  </si>
  <si>
    <t>02</t>
  </si>
  <si>
    <t>03</t>
  </si>
  <si>
    <t>04</t>
  </si>
  <si>
    <t>06</t>
  </si>
  <si>
    <t>09</t>
  </si>
  <si>
    <t>10</t>
  </si>
  <si>
    <t>05</t>
  </si>
  <si>
    <t>Жилищное хозяйство</t>
  </si>
  <si>
    <t>Коммунальное хозяйство</t>
  </si>
  <si>
    <t>08</t>
  </si>
  <si>
    <t>Утвержденный</t>
  </si>
  <si>
    <t>Уточненный</t>
  </si>
  <si>
    <t>Наименование расхода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</si>
  <si>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</si>
  <si>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</si>
  <si>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ВСЕГО РАСХОДОВ</t>
  </si>
  <si>
    <t>ЖИЛИЩНО-КОММУНАЛЬНОЕ ХОЗЯЙСТВО</t>
  </si>
  <si>
    <t>НАЦИОНАЛЬНАЯ БЕЗОПАСНОСТЬ И ПРАВООХРАНИТЕЛЬНАЯ ДЕЯТЕЛЬНОСТЬ</t>
  </si>
  <si>
    <t>Код источника финансирования дефицита бюджета</t>
  </si>
  <si>
    <t>Наименование источника финансирования дефицита бюджета</t>
  </si>
  <si>
    <t>Раздел</t>
  </si>
  <si>
    <t>00</t>
  </si>
  <si>
    <t>Подраз-          дел</t>
  </si>
  <si>
    <t>% исполнения к уточненному плану</t>
  </si>
  <si>
    <t xml:space="preserve">и подразделам функциональной классификации расходов бюджетов РФ </t>
  </si>
  <si>
    <t>НАЦИОНАЛЬНАЯ  ЭКОНОМИКА</t>
  </si>
  <si>
    <t>Кредитные соглашения и договоры, заключенные от имени РФ, субъектов РФ, муниципальных образований, государственных внебюджетных фондов</t>
  </si>
  <si>
    <t>Кредиты, полученные в валюте РФ от кредитных организаций местными бюджетами</t>
  </si>
  <si>
    <t>Погашение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номинированным в валюте РФ</t>
  </si>
  <si>
    <t>Увеличение остатков средств бюджетов</t>
  </si>
  <si>
    <t>Уменьшение остатков средств бюджетов</t>
  </si>
  <si>
    <t>00002010200030000710</t>
  </si>
  <si>
    <t>00002010000000000800</t>
  </si>
  <si>
    <t>00002010100030000810</t>
  </si>
  <si>
    <t>00002010200030000810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</si>
  <si>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</si>
  <si>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</si>
  <si>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</si>
  <si>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07</t>
  </si>
  <si>
    <t>Благоустройство</t>
  </si>
  <si>
    <t>Изменение остатков средств на счетах по учёту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</si>
  <si>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</si>
  <si>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</si>
  <si>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бюджета поселения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</si>
  <si>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</si>
  <si>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</si>
  <si>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поселения</t>
  </si>
  <si>
    <t>000 0 10 50000 00 0000 000</t>
  </si>
  <si>
    <t>000 0 10 50000 00 0000 500</t>
  </si>
  <si>
    <t>000 0 10 50200 00 0000 500</t>
  </si>
  <si>
    <t>000 0 10 50201 00 0000 510</t>
  </si>
  <si>
    <t>000 0 10 50201 10 0000 510</t>
  </si>
  <si>
    <t>000 0 10 50000 00 0000 600</t>
  </si>
  <si>
    <t>000 0 10 50200 00 0000 600</t>
  </si>
  <si>
    <t>000 0 10 50201 00 0000 610</t>
  </si>
  <si>
    <t>000 0 10 50201 10 0000 610</t>
  </si>
  <si>
    <t xml:space="preserve">                              к решению Совета депутатов </t>
  </si>
  <si>
    <t>Увеличение стоимости материальных запасов</t>
  </si>
  <si>
    <t>Прочие работы ,услуги</t>
  </si>
  <si>
    <t>12</t>
  </si>
  <si>
    <t>Обеспечение проведение выборов и референдумов</t>
  </si>
  <si>
    <t>Глава</t>
  </si>
  <si>
    <t>Главные распорядители</t>
  </si>
  <si>
    <t>13</t>
  </si>
  <si>
    <t>Прочие расходы</t>
  </si>
  <si>
    <t>11</t>
  </si>
  <si>
    <t>Функцианирование законодательных (представительных) органов государственной власти и представительных органов муниципальных образований</t>
  </si>
  <si>
    <t>,</t>
  </si>
  <si>
    <t>Обеспечение деятельности финансовых, налоговых и таможенных органов и органов финансового (финансового бюджетного) надзора</t>
  </si>
  <si>
    <t>Код бюджетной классификации</t>
  </si>
  <si>
    <t>Разница между уточненной бюджетной росписью и годовыми бюджетными назначениями</t>
  </si>
  <si>
    <t>Причины возникновения разницы на основании</t>
  </si>
  <si>
    <t>распоряжений Главы МО</t>
  </si>
  <si>
    <t xml:space="preserve">Бюджетного кодекса РФ </t>
  </si>
  <si>
    <t>Решений сессии совета депутатов</t>
  </si>
  <si>
    <t>Предпринимательская деятельность</t>
  </si>
  <si>
    <t>Прочие безвозмездные поступления</t>
  </si>
  <si>
    <t>Подраздел</t>
  </si>
  <si>
    <t>ИТОГО</t>
  </si>
  <si>
    <t>Численность муниципальных служащих, работников муниципальных учреждений, чел.</t>
  </si>
  <si>
    <t>Фактические затраты на денежное содержание муниципальных служащих, работников муниципальных учреждений, тыс.руб.</t>
  </si>
  <si>
    <t xml:space="preserve">                             </t>
  </si>
  <si>
    <t xml:space="preserve">                              №  106  от 29 апреля  2010г.</t>
  </si>
  <si>
    <t>Обеспечение проведение выборов и реферндумов</t>
  </si>
  <si>
    <t>Межбюджетные трансферты, передаваемые из бюджета муниципального района в бюджеты поселений на осуществление мероприятий в области пожарной безопасности в соответствии с заключенными соглашениями</t>
  </si>
  <si>
    <t>Долгосрочная целевая программа Архангелтской области "Градостроительное развитие Архангельской области на 2009-2012 годы"</t>
  </si>
  <si>
    <t>Долгосрочная целевая программа Архангельской области "Градостроительное развитие Архангельской области на 2009-2012 годы"</t>
  </si>
  <si>
    <t>ПРОЕКТ</t>
  </si>
  <si>
    <t>Код дохода</t>
  </si>
  <si>
    <t>Наименование дохода</t>
  </si>
  <si>
    <t>НАЛОГОВЫЕ ДОХОДЫ</t>
  </si>
  <si>
    <t>000 1 01 00000 00 0000 000</t>
  </si>
  <si>
    <t>Налоги на прибыль, доходы</t>
  </si>
  <si>
    <t>000 1 01 02000 01 000 110</t>
  </si>
  <si>
    <t>Налог на доходы физ.лиц</t>
  </si>
  <si>
    <t>000 1 06 00000 00 0000 000</t>
  </si>
  <si>
    <t>Налоги на имущество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</si>
  <si>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</si>
  <si>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</si>
  <si>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000 1 06 06000 10 0000 110</t>
  </si>
  <si>
    <t>Земельный налог</t>
  </si>
  <si>
    <t>000 1 08 00000 00 0000 000</t>
  </si>
  <si>
    <t>Государственная пошлина</t>
  </si>
  <si>
    <t>000 1 08 04020 01 1000 110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</si>
  <si>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</si>
  <si>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</si>
  <si>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</si>
  <si>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</si>
  <si>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</si>
  <si>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</si>
  <si>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ВСЕГО СОБСТВЕННЫХ ДОХОДОВ</t>
  </si>
  <si>
    <t>БЕЗВОЗМЕЗДНЫЕ ПОСТУПЛЕНИЯ</t>
  </si>
  <si>
    <t>Дотация бюджетам поселений на обеспечение сбалансированности бюджетов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</si>
  <si>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</si>
  <si>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</si>
  <si>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ВСЕГО ДОХОДОВ</t>
  </si>
  <si>
    <t xml:space="preserve">Дотация бюджетам сельских поселений на выравнивание уровня бюджетной обеспеченности </t>
  </si>
  <si>
    <t>Прочие межбюджетные трансферты, передаваемые бюджетам сельских поселений</t>
  </si>
  <si>
    <t>Межбюджетные трансферты, бюджетам муниципальных районов из бюджетов поселений   на осуществление  части полномочий , предусмотренных  пунктом 20, статьи  14   ФЗ от 06.10.2003 г. 131-ФЗ  « Об общих принципах организации местного самоуправления  в Российской Федерации», в соответствии с заключёнными соглашениями</t>
  </si>
  <si>
    <t>000 1 13 02065 10 0000 130</t>
  </si>
  <si>
    <t>000 2 02 15002 10 0000 151</t>
  </si>
  <si>
    <t>Дорожное хозяйство (в границах и вне границ)</t>
  </si>
  <si>
    <t>Общегосударственные вопросы</t>
  </si>
  <si>
    <t>000 1 14 00000 00 0000 000</t>
  </si>
  <si>
    <t>Доходы от реализации имущества</t>
  </si>
  <si>
    <t>Доходы от реализации иного имущества, находящегося в собственности поселений ( за исключениемимущества муниципальных бюджетных и автономных учреждений) в части реализации основных средств по указанному имуществу</t>
  </si>
  <si>
    <t>000 1 17 00000 00 0000 000</t>
  </si>
  <si>
    <t>000 1 14 02053 10 0000 410</t>
  </si>
  <si>
    <t>Прочие неналоговые доходы</t>
  </si>
  <si>
    <t>000 1 17 05050 10 0000 180</t>
  </si>
  <si>
    <t>Прочие неналоговые доходы бюджетов сельских поселений</t>
  </si>
  <si>
    <t>000 2 02 15001 10 0000 150</t>
  </si>
  <si>
    <t>000 2 02 35118 10 0000 150</t>
  </si>
  <si>
    <t>Прочие субсидии бюджетам сельских поселений</t>
  </si>
  <si>
    <t>КУЛЬТУРА, КИНЕМАТОГРАФИЯ</t>
  </si>
  <si>
    <t>000 2 02 04999 10 0000 150</t>
  </si>
  <si>
    <t>ОБРАЗОВАНИЕ</t>
  </si>
  <si>
    <t>Общее образование</t>
  </si>
  <si>
    <t>ФИЗИЧЕСКАЯ КУЛЬТУРА И СПОРТ</t>
  </si>
  <si>
    <t>Физическая культура</t>
  </si>
  <si>
    <t xml:space="preserve">                            Приложение №4</t>
  </si>
  <si>
    <t xml:space="preserve">                            Приложение №6</t>
  </si>
  <si>
    <t xml:space="preserve">                            Приложение №5</t>
  </si>
  <si>
    <t>000 2 07 05030 10 0000 150</t>
  </si>
  <si>
    <t>Прочие безвозмездные поступления в бюджеты сельских поселений</t>
  </si>
  <si>
    <t>План на 2020 год</t>
  </si>
  <si>
    <t>Защита населения и территории от чрезвычайных ситуаций природного и техногенного характера, гражданская оборона</t>
  </si>
  <si>
    <t>Культура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</si>
  <si>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</si>
  <si>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</si>
  <si>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000 2 02 29999 10 0000 150</t>
  </si>
  <si>
    <t>Субвенция бюджетам сельских поселений на выполнение передаваемых полномочий субъектов Российской Федерации</t>
  </si>
  <si>
    <t>План на 2021 год</t>
  </si>
  <si>
    <t>Исполнено на 01.04.2021</t>
  </si>
  <si>
    <t>000 2 02 39998 10 0000 150</t>
  </si>
  <si>
    <t xml:space="preserve">к решению Совета депутатов </t>
  </si>
  <si>
    <t>сельского поселения "Низовское"</t>
  </si>
  <si>
    <t>Вельского муниципального района</t>
  </si>
  <si>
    <t>Архангельской области</t>
  </si>
  <si>
    <t xml:space="preserve">               Приложение №1</t>
  </si>
  <si>
    <t xml:space="preserve">                       Приложение №2</t>
  </si>
  <si>
    <t xml:space="preserve"> к решению Совета депутатов </t>
  </si>
  <si>
    <t>Справка об исполнении бюджета сельского поселения «Низовское» Вельского 
муниципального района Архангельской области на 2021 год и на плановый период 2022 и 2023 годов
 по доходам  за 1 квартал 2021 года</t>
  </si>
  <si>
    <t>Справка об исполнении бюджета сельского поселения «Низовское» Вельского 
муниципального района Архангельской области на 2021 год 
и на плановый период 2022 и 2023 годов по источникам  финансирования  дефицита бюджета                за 1 квартал 2021 года</t>
  </si>
  <si>
    <t xml:space="preserve">                                                        Приложение №3</t>
  </si>
  <si>
    <t xml:space="preserve">     Справка об исполнении бюджета сельского поселения «Низовское» Вельского 
муниципального района Архангельской области на 2021 год 
и на плановый период 2022 и 2023 годов по расходам по разделам </t>
  </si>
  <si>
    <t>за 1 квартал 2021 года</t>
  </si>
  <si>
    <t>Резервные фонды</t>
  </si>
  <si>
    <t xml:space="preserve">       в разрезе главных распорядителей бюджетных средств</t>
  </si>
  <si>
    <t>Администрация сельского поселения «Низовское» Вельского 
муниципального района Архангельской области</t>
  </si>
  <si>
    <t xml:space="preserve">      Справка об исполнении бюджета  сельского поселения «Низовское» Вельского 
муниципального района Архангельской области на 2021 год 
и на плановый период 2022 и 2023 годов по расходам за 1 квартал 2021 года</t>
  </si>
  <si>
    <t>Инфомация о численности муниципальных служащих, работников муниципальных учреждений и фактических затратах на их денежное содержание за 1 квартал 2021 года</t>
  </si>
  <si>
    <t>Информация об уточнении бюджета сельского поселения «Низовское» Вельского 
муниципального района Архангельской области на 2021 год 
и на плановый период 2022 и 2023 годов по расходам за 1 квартал 2021 года</t>
  </si>
  <si>
    <t>Утверждено решением Совета депутатов МО "Низовское" № 184 от 22.12.2020 "О бюджете сельского поселения «Низовское» Вельского 
муниципального района Архангельской области на 2021 год 
и на плановый период 2022 и 2023 годов"</t>
  </si>
  <si>
    <t>Уточненная бюджетная роспись на 2021 год</t>
  </si>
  <si>
    <t>уведомлений о лимитах бюджетных обязательств на 2021 год</t>
  </si>
  <si>
    <t>№ 199 от 27.04.2021 года</t>
  </si>
  <si>
    <t>№ 199 от 27.04. 2021 года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</si>
</sst>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#,##0.000"/>
    <numFmt numFmtId="195" formatCode="#,##0.0"/>
    <numFmt numFmtId="196" formatCode="_-* #,##0.0_р_._-;\-* #,##0.0_р_._-;_-* &quot;-&quot;??_р_._-;_-@_-"/>
    <numFmt numFmtId="197" formatCode="_-* #,##0_р_._-;\-* #,##0_р_._-;_-* &quot;-&quot;??_р_._-;_-@_-"/>
    <numFmt numFmtId="198" formatCode="0.0%"/>
    <numFmt numFmtId="199" formatCode="0.0"/>
    <numFmt numFmtId="200" formatCode="#,##0.00000"/>
    <numFmt numFmtId="201" formatCode="0.000%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b/>
      <sz val="11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sz val="10"/>
      <name val="Arial Cyr"/>
      <family val="0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9"/>
      <name val="Times New Roman"/>
      <family val="1"/>
    </font>
    <font>
      <sz val="10"/>
      <color indexed="55"/>
      <name val="Times New Roman"/>
      <family val="1"/>
    </font>
    <font>
      <b/>
      <i/>
      <sz val="8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195" fontId="8" fillId="33" borderId="11" xfId="0" applyNumberFormat="1" applyFont="1" applyFill="1" applyBorder="1" applyAlignment="1">
      <alignment/>
    </xf>
    <xf numFmtId="195" fontId="8" fillId="33" borderId="10" xfId="0" applyNumberFormat="1" applyFont="1" applyFill="1" applyBorder="1" applyAlignment="1">
      <alignment/>
    </xf>
    <xf numFmtId="198" fontId="6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95" fontId="10" fillId="33" borderId="10" xfId="0" applyNumberFormat="1" applyFont="1" applyFill="1" applyBorder="1" applyAlignment="1">
      <alignment/>
    </xf>
    <xf numFmtId="195" fontId="10" fillId="33" borderId="11" xfId="0" applyNumberFormat="1" applyFont="1" applyFill="1" applyBorder="1" applyAlignment="1">
      <alignment/>
    </xf>
    <xf numFmtId="198" fontId="10" fillId="33" borderId="10" xfId="0" applyNumberFormat="1" applyFont="1" applyFill="1" applyBorder="1" applyAlignment="1">
      <alignment/>
    </xf>
    <xf numFmtId="195" fontId="10" fillId="33" borderId="12" xfId="0" applyNumberFormat="1" applyFont="1" applyFill="1" applyBorder="1" applyAlignment="1">
      <alignment/>
    </xf>
    <xf numFmtId="195" fontId="10" fillId="33" borderId="13" xfId="0" applyNumberFormat="1" applyFont="1" applyFill="1" applyBorder="1" applyAlignment="1">
      <alignment/>
    </xf>
    <xf numFmtId="0" fontId="8" fillId="33" borderId="10" xfId="0" applyFont="1" applyFill="1" applyBorder="1" applyAlignment="1">
      <alignment vertical="center" wrapText="1"/>
    </xf>
    <xf numFmtId="195" fontId="6" fillId="33" borderId="13" xfId="0" applyNumberFormat="1" applyFont="1" applyFill="1" applyBorder="1" applyAlignment="1">
      <alignment/>
    </xf>
    <xf numFmtId="195" fontId="10" fillId="33" borderId="0" xfId="0" applyNumberFormat="1" applyFont="1" applyFill="1" applyBorder="1" applyAlignment="1">
      <alignment/>
    </xf>
    <xf numFmtId="195" fontId="10" fillId="33" borderId="14" xfId="0" applyNumberFormat="1" applyFont="1" applyFill="1" applyBorder="1" applyAlignment="1">
      <alignment/>
    </xf>
    <xf numFmtId="0" fontId="10" fillId="33" borderId="15" xfId="0" applyFont="1" applyFill="1" applyBorder="1" applyAlignment="1">
      <alignment vertical="center" wrapText="1"/>
    </xf>
    <xf numFmtId="195" fontId="10" fillId="33" borderId="16" xfId="0" applyNumberFormat="1" applyFont="1" applyFill="1" applyBorder="1" applyAlignment="1">
      <alignment/>
    </xf>
    <xf numFmtId="195" fontId="10" fillId="33" borderId="15" xfId="0" applyNumberFormat="1" applyFont="1" applyFill="1" applyBorder="1" applyAlignment="1">
      <alignment/>
    </xf>
    <xf numFmtId="0" fontId="11" fillId="33" borderId="10" xfId="0" applyFont="1" applyFill="1" applyBorder="1" applyAlignment="1">
      <alignment vertical="center" wrapText="1"/>
    </xf>
    <xf numFmtId="195" fontId="10" fillId="33" borderId="17" xfId="0" applyNumberFormat="1" applyFont="1" applyFill="1" applyBorder="1" applyAlignment="1">
      <alignment/>
    </xf>
    <xf numFmtId="195" fontId="8" fillId="33" borderId="17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198" fontId="6" fillId="33" borderId="17" xfId="0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16" fillId="0" borderId="14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195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vertical="center" wrapText="1"/>
    </xf>
    <xf numFmtId="195" fontId="18" fillId="0" borderId="10" xfId="0" applyNumberFormat="1" applyFont="1" applyBorder="1" applyAlignment="1">
      <alignment/>
    </xf>
    <xf numFmtId="0" fontId="16" fillId="0" borderId="10" xfId="0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195" fontId="16" fillId="0" borderId="14" xfId="0" applyNumberFormat="1" applyFont="1" applyBorder="1" applyAlignment="1">
      <alignment/>
    </xf>
    <xf numFmtId="195" fontId="22" fillId="0" borderId="10" xfId="0" applyNumberFormat="1" applyFont="1" applyBorder="1" applyAlignment="1">
      <alignment/>
    </xf>
    <xf numFmtId="195" fontId="17" fillId="0" borderId="10" xfId="0" applyNumberFormat="1" applyFont="1" applyBorder="1" applyAlignment="1">
      <alignment/>
    </xf>
    <xf numFmtId="195" fontId="16" fillId="0" borderId="15" xfId="0" applyNumberFormat="1" applyFont="1" applyFill="1" applyBorder="1" applyAlignment="1">
      <alignment/>
    </xf>
    <xf numFmtId="49" fontId="16" fillId="0" borderId="15" xfId="0" applyNumberFormat="1" applyFont="1" applyBorder="1" applyAlignment="1">
      <alignment horizontal="center" vertical="center" wrapText="1"/>
    </xf>
    <xf numFmtId="195" fontId="17" fillId="0" borderId="15" xfId="0" applyNumberFormat="1" applyFont="1" applyBorder="1" applyAlignment="1">
      <alignment/>
    </xf>
    <xf numFmtId="49" fontId="16" fillId="0" borderId="18" xfId="0" applyNumberFormat="1" applyFont="1" applyBorder="1" applyAlignment="1">
      <alignment horizontal="center" vertical="center" wrapText="1"/>
    </xf>
    <xf numFmtId="195" fontId="16" fillId="0" borderId="18" xfId="0" applyNumberFormat="1" applyFont="1" applyBorder="1" applyAlignment="1">
      <alignment/>
    </xf>
    <xf numFmtId="195" fontId="16" fillId="0" borderId="10" xfId="0" applyNumberFormat="1" applyFont="1" applyBorder="1" applyAlignment="1">
      <alignment/>
    </xf>
    <xf numFmtId="0" fontId="20" fillId="0" borderId="12" xfId="0" applyFont="1" applyBorder="1" applyAlignment="1">
      <alignment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195" fontId="16" fillId="0" borderId="19" xfId="0" applyNumberFormat="1" applyFont="1" applyBorder="1" applyAlignment="1">
      <alignment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195" fontId="16" fillId="0" borderId="20" xfId="0" applyNumberFormat="1" applyFont="1" applyBorder="1" applyAlignment="1">
      <alignment/>
    </xf>
    <xf numFmtId="0" fontId="16" fillId="0" borderId="13" xfId="0" applyFont="1" applyBorder="1" applyAlignment="1">
      <alignment wrapText="1"/>
    </xf>
    <xf numFmtId="49" fontId="16" fillId="0" borderId="11" xfId="0" applyNumberFormat="1" applyFont="1" applyBorder="1" applyAlignment="1">
      <alignment horizontal="center" vertical="center" wrapText="1"/>
    </xf>
    <xf numFmtId="199" fontId="16" fillId="0" borderId="10" xfId="0" applyNumberFormat="1" applyFont="1" applyBorder="1" applyAlignment="1">
      <alignment/>
    </xf>
    <xf numFmtId="198" fontId="16" fillId="0" borderId="10" xfId="0" applyNumberFormat="1" applyFont="1" applyBorder="1" applyAlignment="1">
      <alignment/>
    </xf>
    <xf numFmtId="49" fontId="18" fillId="0" borderId="11" xfId="0" applyNumberFormat="1" applyFont="1" applyBorder="1" applyAlignment="1">
      <alignment horizontal="center" vertical="center" wrapText="1"/>
    </xf>
    <xf numFmtId="199" fontId="16" fillId="0" borderId="19" xfId="0" applyNumberFormat="1" applyFont="1" applyBorder="1" applyAlignment="1">
      <alignment/>
    </xf>
    <xf numFmtId="198" fontId="16" fillId="0" borderId="18" xfId="0" applyNumberFormat="1" applyFont="1" applyBorder="1" applyAlignment="1">
      <alignment/>
    </xf>
    <xf numFmtId="195" fontId="20" fillId="0" borderId="12" xfId="0" applyNumberFormat="1" applyFont="1" applyBorder="1" applyAlignment="1">
      <alignment/>
    </xf>
    <xf numFmtId="198" fontId="18" fillId="0" borderId="10" xfId="0" applyNumberFormat="1" applyFont="1" applyBorder="1" applyAlignment="1">
      <alignment/>
    </xf>
    <xf numFmtId="0" fontId="17" fillId="0" borderId="0" xfId="0" applyFont="1" applyFill="1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4" fontId="19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/>
    </xf>
    <xf numFmtId="195" fontId="18" fillId="0" borderId="10" xfId="0" applyNumberFormat="1" applyFont="1" applyBorder="1" applyAlignment="1">
      <alignment horizontal="center" vertical="center"/>
    </xf>
    <xf numFmtId="198" fontId="20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195" fontId="23" fillId="0" borderId="10" xfId="0" applyNumberFormat="1" applyFont="1" applyBorder="1" applyAlignment="1">
      <alignment horizontal="center" vertical="center"/>
    </xf>
    <xf numFmtId="195" fontId="16" fillId="0" borderId="10" xfId="0" applyNumberFormat="1" applyFont="1" applyBorder="1" applyAlignment="1">
      <alignment horizontal="center" vertical="center"/>
    </xf>
    <xf numFmtId="198" fontId="16" fillId="0" borderId="10" xfId="0" applyNumberFormat="1" applyFont="1" applyBorder="1" applyAlignment="1">
      <alignment vertical="center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center" wrapText="1"/>
    </xf>
    <xf numFmtId="199" fontId="18" fillId="34" borderId="10" xfId="0" applyNumberFormat="1" applyFont="1" applyFill="1" applyBorder="1" applyAlignment="1">
      <alignment horizontal="righ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199" fontId="23" fillId="0" borderId="10" xfId="0" applyNumberFormat="1" applyFont="1" applyBorder="1" applyAlignment="1">
      <alignment horizontal="right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199" fontId="23" fillId="0" borderId="14" xfId="0" applyNumberFormat="1" applyFont="1" applyBorder="1" applyAlignment="1">
      <alignment horizontal="right" vertical="center" wrapText="1"/>
    </xf>
    <xf numFmtId="198" fontId="20" fillId="0" borderId="14" xfId="0" applyNumberFormat="1" applyFont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8" xfId="0" applyFont="1" applyBorder="1" applyAlignment="1">
      <alignment vertical="center" wrapText="1"/>
    </xf>
    <xf numFmtId="199" fontId="23" fillId="0" borderId="18" xfId="0" applyNumberFormat="1" applyFont="1" applyBorder="1" applyAlignment="1">
      <alignment horizontal="right" vertical="center" wrapText="1"/>
    </xf>
    <xf numFmtId="198" fontId="20" fillId="0" borderId="18" xfId="0" applyNumberFormat="1" applyFont="1" applyBorder="1" applyAlignment="1">
      <alignment vertical="center"/>
    </xf>
    <xf numFmtId="198" fontId="16" fillId="0" borderId="10" xfId="0" applyNumberFormat="1" applyFont="1" applyFill="1" applyBorder="1" applyAlignment="1">
      <alignment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0" fillId="0" borderId="12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22" xfId="0" applyFont="1" applyBorder="1" applyAlignment="1">
      <alignment/>
    </xf>
    <xf numFmtId="49" fontId="17" fillId="0" borderId="24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195" fontId="17" fillId="0" borderId="19" xfId="0" applyNumberFormat="1" applyFont="1" applyBorder="1" applyAlignment="1">
      <alignment/>
    </xf>
    <xf numFmtId="195" fontId="17" fillId="0" borderId="25" xfId="0" applyNumberFormat="1" applyFont="1" applyBorder="1" applyAlignment="1">
      <alignment/>
    </xf>
    <xf numFmtId="49" fontId="17" fillId="0" borderId="26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195" fontId="17" fillId="0" borderId="20" xfId="0" applyNumberFormat="1" applyFont="1" applyBorder="1" applyAlignment="1">
      <alignment/>
    </xf>
    <xf numFmtId="195" fontId="17" fillId="0" borderId="27" xfId="0" applyNumberFormat="1" applyFont="1" applyBorder="1" applyAlignment="1">
      <alignment/>
    </xf>
    <xf numFmtId="49" fontId="17" fillId="0" borderId="28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195" fontId="17" fillId="0" borderId="30" xfId="0" applyNumberFormat="1" applyFont="1" applyBorder="1" applyAlignment="1">
      <alignment/>
    </xf>
    <xf numFmtId="195" fontId="17" fillId="0" borderId="29" xfId="0" applyNumberFormat="1" applyFont="1" applyBorder="1" applyAlignment="1">
      <alignment/>
    </xf>
    <xf numFmtId="195" fontId="20" fillId="0" borderId="11" xfId="0" applyNumberFormat="1" applyFont="1" applyBorder="1" applyAlignment="1">
      <alignment/>
    </xf>
    <xf numFmtId="195" fontId="20" fillId="0" borderId="17" xfId="0" applyNumberFormat="1" applyFont="1" applyBorder="1" applyAlignment="1">
      <alignment/>
    </xf>
    <xf numFmtId="0" fontId="24" fillId="0" borderId="0" xfId="0" applyFont="1" applyAlignment="1">
      <alignment/>
    </xf>
    <xf numFmtId="49" fontId="15" fillId="0" borderId="10" xfId="0" applyNumberFormat="1" applyFont="1" applyFill="1" applyBorder="1" applyAlignment="1">
      <alignment vertical="center"/>
    </xf>
    <xf numFmtId="49" fontId="18" fillId="0" borderId="11" xfId="0" applyNumberFormat="1" applyFont="1" applyFill="1" applyBorder="1" applyAlignment="1">
      <alignment horizontal="left"/>
    </xf>
    <xf numFmtId="195" fontId="20" fillId="0" borderId="1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vertical="center"/>
    </xf>
    <xf numFmtId="49" fontId="25" fillId="0" borderId="25" xfId="0" applyNumberFormat="1" applyFont="1" applyBorder="1" applyAlignment="1">
      <alignment horizontal="left"/>
    </xf>
    <xf numFmtId="195" fontId="20" fillId="0" borderId="19" xfId="0" applyNumberFormat="1" applyFont="1" applyBorder="1" applyAlignment="1">
      <alignment/>
    </xf>
    <xf numFmtId="195" fontId="20" fillId="0" borderId="20" xfId="0" applyNumberFormat="1" applyFont="1" applyBorder="1" applyAlignment="1">
      <alignment/>
    </xf>
    <xf numFmtId="198" fontId="20" fillId="0" borderId="31" xfId="0" applyNumberFormat="1" applyFont="1" applyBorder="1" applyAlignment="1">
      <alignment/>
    </xf>
    <xf numFmtId="49" fontId="15" fillId="0" borderId="19" xfId="0" applyNumberFormat="1" applyFont="1" applyBorder="1" applyAlignment="1">
      <alignment vertical="center"/>
    </xf>
    <xf numFmtId="49" fontId="15" fillId="0" borderId="27" xfId="0" applyNumberFormat="1" applyFont="1" applyBorder="1" applyAlignment="1">
      <alignment horizontal="left"/>
    </xf>
    <xf numFmtId="195" fontId="26" fillId="0" borderId="20" xfId="0" applyNumberFormat="1" applyFont="1" applyBorder="1" applyAlignment="1">
      <alignment/>
    </xf>
    <xf numFmtId="198" fontId="20" fillId="0" borderId="20" xfId="0" applyNumberFormat="1" applyFont="1" applyBorder="1" applyAlignment="1">
      <alignment/>
    </xf>
    <xf numFmtId="49" fontId="25" fillId="0" borderId="20" xfId="0" applyNumberFormat="1" applyFont="1" applyBorder="1" applyAlignment="1">
      <alignment vertical="center"/>
    </xf>
    <xf numFmtId="49" fontId="25" fillId="0" borderId="27" xfId="0" applyNumberFormat="1" applyFont="1" applyBorder="1" applyAlignment="1">
      <alignment horizontal="left"/>
    </xf>
    <xf numFmtId="49" fontId="15" fillId="0" borderId="20" xfId="0" applyNumberFormat="1" applyFont="1" applyBorder="1" applyAlignment="1">
      <alignment vertical="center"/>
    </xf>
    <xf numFmtId="49" fontId="15" fillId="0" borderId="27" xfId="0" applyNumberFormat="1" applyFont="1" applyBorder="1" applyAlignment="1">
      <alignment horizontal="left" vertical="center" wrapText="1"/>
    </xf>
    <xf numFmtId="49" fontId="15" fillId="0" borderId="29" xfId="0" applyNumberFormat="1" applyFont="1" applyBorder="1" applyAlignment="1">
      <alignment vertical="center"/>
    </xf>
    <xf numFmtId="49" fontId="15" fillId="0" borderId="30" xfId="0" applyNumberFormat="1" applyFont="1" applyBorder="1" applyAlignment="1">
      <alignment horizontal="left"/>
    </xf>
    <xf numFmtId="198" fontId="20" fillId="0" borderId="14" xfId="0" applyNumberFormat="1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15" fillId="0" borderId="14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195" fontId="17" fillId="0" borderId="14" xfId="0" applyNumberFormat="1" applyFont="1" applyBorder="1" applyAlignment="1">
      <alignment/>
    </xf>
    <xf numFmtId="198" fontId="20" fillId="0" borderId="29" xfId="0" applyNumberFormat="1" applyFont="1" applyBorder="1" applyAlignment="1">
      <alignment/>
    </xf>
    <xf numFmtId="49" fontId="15" fillId="0" borderId="10" xfId="0" applyNumberFormat="1" applyFont="1" applyBorder="1" applyAlignment="1">
      <alignment vertical="center"/>
    </xf>
    <xf numFmtId="49" fontId="18" fillId="0" borderId="11" xfId="0" applyNumberFormat="1" applyFont="1" applyBorder="1" applyAlignment="1">
      <alignment horizontal="left"/>
    </xf>
    <xf numFmtId="198" fontId="20" fillId="0" borderId="10" xfId="0" applyNumberFormat="1" applyFont="1" applyBorder="1" applyAlignment="1">
      <alignment/>
    </xf>
    <xf numFmtId="49" fontId="25" fillId="0" borderId="24" xfId="0" applyNumberFormat="1" applyFont="1" applyBorder="1" applyAlignment="1">
      <alignment vertical="center"/>
    </xf>
    <xf numFmtId="49" fontId="25" fillId="0" borderId="19" xfId="0" applyNumberFormat="1" applyFont="1" applyBorder="1" applyAlignment="1">
      <alignment horizontal="left" vertical="center" wrapText="1"/>
    </xf>
    <xf numFmtId="49" fontId="15" fillId="0" borderId="26" xfId="0" applyNumberFormat="1" applyFont="1" applyBorder="1" applyAlignment="1">
      <alignment vertical="center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vertical="center" wrapText="1"/>
    </xf>
    <xf numFmtId="49" fontId="19" fillId="0" borderId="11" xfId="0" applyNumberFormat="1" applyFont="1" applyBorder="1" applyAlignment="1">
      <alignment horizontal="left"/>
    </xf>
    <xf numFmtId="49" fontId="15" fillId="0" borderId="24" xfId="0" applyNumberFormat="1" applyFont="1" applyBorder="1" applyAlignment="1">
      <alignment horizontal="left" vertical="center" wrapText="1"/>
    </xf>
    <xf numFmtId="195" fontId="17" fillId="0" borderId="24" xfId="0" applyNumberFormat="1" applyFont="1" applyBorder="1" applyAlignment="1">
      <alignment/>
    </xf>
    <xf numFmtId="198" fontId="20" fillId="0" borderId="32" xfId="0" applyNumberFormat="1" applyFont="1" applyBorder="1" applyAlignment="1">
      <alignment/>
    </xf>
    <xf numFmtId="0" fontId="15" fillId="0" borderId="20" xfId="0" applyFont="1" applyBorder="1" applyAlignment="1">
      <alignment horizontal="left" vertical="center" wrapText="1"/>
    </xf>
    <xf numFmtId="195" fontId="17" fillId="0" borderId="26" xfId="0" applyNumberFormat="1" applyFont="1" applyBorder="1" applyAlignment="1">
      <alignment/>
    </xf>
    <xf numFmtId="49" fontId="15" fillId="0" borderId="26" xfId="0" applyNumberFormat="1" applyFont="1" applyBorder="1" applyAlignment="1">
      <alignment horizontal="left" vertical="center" wrapText="1"/>
    </xf>
    <xf numFmtId="198" fontId="20" fillId="0" borderId="33" xfId="0" applyNumberFormat="1" applyFont="1" applyBorder="1" applyAlignment="1">
      <alignment/>
    </xf>
    <xf numFmtId="49" fontId="15" fillId="0" borderId="20" xfId="0" applyNumberFormat="1" applyFont="1" applyFill="1" applyBorder="1" applyAlignment="1">
      <alignment vertical="center"/>
    </xf>
    <xf numFmtId="0" fontId="15" fillId="0" borderId="24" xfId="0" applyFont="1" applyFill="1" applyBorder="1" applyAlignment="1">
      <alignment horizontal="left" vertical="center" wrapText="1"/>
    </xf>
    <xf numFmtId="195" fontId="17" fillId="0" borderId="26" xfId="0" applyNumberFormat="1" applyFont="1" applyFill="1" applyBorder="1" applyAlignment="1">
      <alignment/>
    </xf>
    <xf numFmtId="195" fontId="17" fillId="0" borderId="20" xfId="0" applyNumberFormat="1" applyFont="1" applyFill="1" applyBorder="1" applyAlignment="1">
      <alignment/>
    </xf>
    <xf numFmtId="0" fontId="17" fillId="0" borderId="31" xfId="0" applyFont="1" applyBorder="1" applyAlignment="1">
      <alignment horizontal="center" vertical="center" wrapText="1"/>
    </xf>
    <xf numFmtId="0" fontId="17" fillId="0" borderId="18" xfId="0" applyFont="1" applyBorder="1" applyAlignment="1">
      <alignment/>
    </xf>
    <xf numFmtId="0" fontId="17" fillId="0" borderId="12" xfId="0" applyFont="1" applyBorder="1" applyAlignment="1">
      <alignment/>
    </xf>
    <xf numFmtId="49" fontId="16" fillId="0" borderId="27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27" xfId="0" applyNumberFormat="1" applyFont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195" fontId="16" fillId="0" borderId="2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195" fontId="16" fillId="0" borderId="19" xfId="0" applyNumberFormat="1" applyFont="1" applyFill="1" applyBorder="1" applyAlignment="1">
      <alignment/>
    </xf>
    <xf numFmtId="0" fontId="0" fillId="0" borderId="0" xfId="0" applyBorder="1" applyAlignment="1">
      <alignment/>
    </xf>
    <xf numFmtId="198" fontId="16" fillId="0" borderId="19" xfId="0" applyNumberFormat="1" applyFont="1" applyBorder="1" applyAlignment="1">
      <alignment/>
    </xf>
    <xf numFmtId="198" fontId="16" fillId="0" borderId="20" xfId="0" applyNumberFormat="1" applyFont="1" applyBorder="1" applyAlignment="1">
      <alignment/>
    </xf>
    <xf numFmtId="198" fontId="16" fillId="0" borderId="20" xfId="0" applyNumberFormat="1" applyFont="1" applyFill="1" applyBorder="1" applyAlignment="1">
      <alignment/>
    </xf>
    <xf numFmtId="198" fontId="16" fillId="0" borderId="29" xfId="0" applyNumberFormat="1" applyFont="1" applyBorder="1" applyAlignment="1">
      <alignment/>
    </xf>
    <xf numFmtId="198" fontId="16" fillId="0" borderId="15" xfId="0" applyNumberFormat="1" applyFont="1" applyBorder="1" applyAlignment="1">
      <alignment/>
    </xf>
    <xf numFmtId="198" fontId="16" fillId="0" borderId="14" xfId="0" applyNumberFormat="1" applyFont="1" applyBorder="1" applyAlignment="1">
      <alignment/>
    </xf>
    <xf numFmtId="0" fontId="16" fillId="0" borderId="19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6" fillId="0" borderId="19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34" xfId="0" applyFont="1" applyBorder="1" applyAlignment="1">
      <alignment/>
    </xf>
    <xf numFmtId="49" fontId="15" fillId="0" borderId="21" xfId="0" applyNumberFormat="1" applyFont="1" applyBorder="1" applyAlignment="1">
      <alignment vertical="center"/>
    </xf>
    <xf numFmtId="49" fontId="19" fillId="0" borderId="26" xfId="0" applyNumberFormat="1" applyFont="1" applyBorder="1" applyAlignment="1">
      <alignment vertical="center"/>
    </xf>
    <xf numFmtId="49" fontId="23" fillId="0" borderId="20" xfId="0" applyNumberFormat="1" applyFont="1" applyBorder="1" applyAlignment="1">
      <alignment horizontal="left" vertical="center" wrapText="1"/>
    </xf>
    <xf numFmtId="49" fontId="23" fillId="0" borderId="19" xfId="0" applyNumberFormat="1" applyFont="1" applyBorder="1" applyAlignment="1">
      <alignment horizontal="left" vertical="center" wrapText="1"/>
    </xf>
    <xf numFmtId="49" fontId="16" fillId="0" borderId="20" xfId="0" applyNumberFormat="1" applyFont="1" applyBorder="1" applyAlignment="1">
      <alignment horizontal="left" vertical="center" wrapText="1"/>
    </xf>
    <xf numFmtId="49" fontId="16" fillId="0" borderId="19" xfId="0" applyNumberFormat="1" applyFont="1" applyBorder="1" applyAlignment="1">
      <alignment horizontal="left" vertical="center" wrapText="1"/>
    </xf>
    <xf numFmtId="0" fontId="17" fillId="0" borderId="14" xfId="0" applyFont="1" applyBorder="1" applyAlignment="1">
      <alignment vertical="center" wrapText="1"/>
    </xf>
    <xf numFmtId="49" fontId="15" fillId="0" borderId="18" xfId="0" applyNumberFormat="1" applyFont="1" applyFill="1" applyBorder="1" applyAlignment="1">
      <alignment vertical="center"/>
    </xf>
    <xf numFmtId="0" fontId="15" fillId="0" borderId="18" xfId="0" applyFont="1" applyFill="1" applyBorder="1" applyAlignment="1">
      <alignment vertical="top" wrapText="1"/>
    </xf>
    <xf numFmtId="198" fontId="20" fillId="0" borderId="10" xfId="57" applyNumberFormat="1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7" fillId="0" borderId="35" xfId="0" applyFont="1" applyBorder="1" applyAlignment="1">
      <alignment horizontal="center" vertical="center" wrapText="1"/>
    </xf>
    <xf numFmtId="195" fontId="17" fillId="0" borderId="31" xfId="0" applyNumberFormat="1" applyFont="1" applyBorder="1" applyAlignment="1">
      <alignment horizontal="center"/>
    </xf>
    <xf numFmtId="195" fontId="17" fillId="0" borderId="36" xfId="0" applyNumberFormat="1" applyFont="1" applyBorder="1" applyAlignment="1">
      <alignment horizontal="center"/>
    </xf>
    <xf numFmtId="198" fontId="17" fillId="0" borderId="31" xfId="0" applyNumberFormat="1" applyFont="1" applyBorder="1" applyAlignment="1">
      <alignment horizontal="center"/>
    </xf>
    <xf numFmtId="195" fontId="20" fillId="0" borderId="10" xfId="0" applyNumberFormat="1" applyFont="1" applyBorder="1" applyAlignment="1">
      <alignment horizontal="center"/>
    </xf>
    <xf numFmtId="198" fontId="20" fillId="0" borderId="31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9" fontId="20" fillId="0" borderId="38" xfId="0" applyNumberFormat="1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195" fontId="17" fillId="0" borderId="12" xfId="0" applyNumberFormat="1" applyFont="1" applyBorder="1" applyAlignment="1">
      <alignment horizontal="center"/>
    </xf>
    <xf numFmtId="195" fontId="17" fillId="0" borderId="17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2">
      <selection activeCell="B14" sqref="B14"/>
    </sheetView>
  </sheetViews>
  <sheetFormatPr defaultColWidth="9.140625" defaultRowHeight="12.75"/>
  <cols>
    <col min="1" max="1" width="21.28125" style="0" customWidth="1"/>
    <col min="2" max="2" width="43.140625" style="0" customWidth="1"/>
    <col min="3" max="3" width="13.57421875" style="0" customWidth="1"/>
    <col min="4" max="4" width="13.00390625" style="0" customWidth="1"/>
    <col min="5" max="5" width="12.7109375" style="0" customWidth="1"/>
    <col min="6" max="6" width="13.57421875" style="0" customWidth="1"/>
  </cols>
  <sheetData>
    <row r="1" spans="5:6" ht="12.75" hidden="1">
      <c r="E1" s="6"/>
      <c r="F1" s="3" t="s">
        <v>99</v>
      </c>
    </row>
    <row r="2" spans="1:6" ht="12.75">
      <c r="A2" s="41"/>
      <c r="B2" s="41"/>
      <c r="C2" s="41"/>
      <c r="D2" s="42"/>
      <c r="E2" s="43"/>
      <c r="F2" s="42"/>
    </row>
    <row r="3" spans="1:6" ht="12.75">
      <c r="A3" s="41"/>
      <c r="B3" s="41"/>
      <c r="C3" s="225"/>
      <c r="D3" s="225"/>
      <c r="E3" s="225"/>
      <c r="F3" s="225" t="s">
        <v>171</v>
      </c>
    </row>
    <row r="4" spans="2:13" ht="15.75" customHeight="1">
      <c r="B4" s="220"/>
      <c r="C4" s="221"/>
      <c r="D4" s="243" t="s">
        <v>167</v>
      </c>
      <c r="E4" s="243"/>
      <c r="F4" s="243"/>
      <c r="G4" s="243"/>
      <c r="I4" s="224"/>
      <c r="J4" s="224"/>
      <c r="K4" s="224"/>
      <c r="L4" s="224"/>
      <c r="M4" s="222"/>
    </row>
    <row r="5" spans="2:13" ht="15.75" customHeight="1">
      <c r="B5" s="220"/>
      <c r="C5" s="221"/>
      <c r="D5" s="243" t="s">
        <v>168</v>
      </c>
      <c r="E5" s="243"/>
      <c r="F5" s="243"/>
      <c r="G5" s="243"/>
      <c r="I5" s="224"/>
      <c r="J5" s="224"/>
      <c r="K5" s="224"/>
      <c r="L5" s="224"/>
      <c r="M5" s="222"/>
    </row>
    <row r="6" spans="2:13" ht="15.75" customHeight="1">
      <c r="B6" s="220"/>
      <c r="C6" s="221"/>
      <c r="D6" s="243" t="s">
        <v>169</v>
      </c>
      <c r="E6" s="243"/>
      <c r="F6" s="243"/>
      <c r="G6" s="243"/>
      <c r="I6" s="224"/>
      <c r="J6" s="224"/>
      <c r="K6" s="224"/>
      <c r="L6" s="224"/>
      <c r="M6" s="222"/>
    </row>
    <row r="7" spans="2:13" ht="15.75" customHeight="1">
      <c r="B7" s="220"/>
      <c r="C7" s="221"/>
      <c r="D7" s="243" t="s">
        <v>170</v>
      </c>
      <c r="E7" s="243"/>
      <c r="F7" s="243"/>
      <c r="G7" s="243"/>
      <c r="I7" s="224"/>
      <c r="J7" s="224"/>
      <c r="K7" s="224"/>
      <c r="L7" s="224"/>
      <c r="M7" s="222"/>
    </row>
    <row r="8" spans="2:13" ht="15.75" customHeight="1">
      <c r="B8" s="220"/>
      <c r="C8" s="221"/>
      <c r="D8" s="243" t="s">
        <v>188</v>
      </c>
      <c r="E8" s="243"/>
      <c r="F8" s="243"/>
      <c r="G8" s="243"/>
      <c r="I8" s="224"/>
      <c r="J8" s="224"/>
      <c r="K8" s="224"/>
      <c r="L8" s="224"/>
      <c r="M8" s="222"/>
    </row>
    <row r="9" spans="1:6" ht="42" customHeight="1">
      <c r="A9" s="241" t="s">
        <v>174</v>
      </c>
      <c r="B9" s="242"/>
      <c r="C9" s="242"/>
      <c r="D9" s="242"/>
      <c r="E9" s="242"/>
      <c r="F9" s="242"/>
    </row>
    <row r="10" spans="1:6" ht="15" thickBot="1">
      <c r="A10" s="46"/>
      <c r="B10" s="46"/>
      <c r="C10" s="46"/>
      <c r="D10" s="46"/>
      <c r="E10" s="46"/>
      <c r="F10" s="46"/>
    </row>
    <row r="11" spans="1:6" ht="13.5" thickBot="1">
      <c r="A11" s="233" t="s">
        <v>100</v>
      </c>
      <c r="B11" s="235" t="s">
        <v>101</v>
      </c>
      <c r="C11" s="236" t="s">
        <v>164</v>
      </c>
      <c r="D11" s="237"/>
      <c r="E11" s="235" t="s">
        <v>165</v>
      </c>
      <c r="F11" s="239" t="s">
        <v>35</v>
      </c>
    </row>
    <row r="12" spans="1:6" ht="23.25" customHeight="1" thickBot="1">
      <c r="A12" s="234"/>
      <c r="B12" s="234"/>
      <c r="C12" s="81" t="s">
        <v>22</v>
      </c>
      <c r="D12" s="82" t="s">
        <v>23</v>
      </c>
      <c r="E12" s="238"/>
      <c r="F12" s="240"/>
    </row>
    <row r="13" spans="1:6" ht="13.5" thickBot="1">
      <c r="A13" s="136"/>
      <c r="B13" s="137" t="s">
        <v>102</v>
      </c>
      <c r="C13" s="138">
        <f>SUM(C14,C16,C19)</f>
        <v>413.1</v>
      </c>
      <c r="D13" s="138">
        <f>SUM(D14,D16,D19)</f>
        <v>413.1</v>
      </c>
      <c r="E13" s="138">
        <f>SUM(E14,E16,E19)</f>
        <v>8.600000000000001</v>
      </c>
      <c r="F13" s="219">
        <f aca="true" t="shared" si="0" ref="F13:F20">E13/D13</f>
        <v>0.020818203824739773</v>
      </c>
    </row>
    <row r="14" spans="1:6" ht="12.75">
      <c r="A14" s="139" t="s">
        <v>103</v>
      </c>
      <c r="B14" s="140" t="s">
        <v>104</v>
      </c>
      <c r="C14" s="141">
        <f>SUM(C15)</f>
        <v>80.4</v>
      </c>
      <c r="D14" s="141">
        <f>SUM(D15)</f>
        <v>80.4</v>
      </c>
      <c r="E14" s="142">
        <f>SUM(E15)</f>
        <v>13.9</v>
      </c>
      <c r="F14" s="143">
        <f>E14/D14</f>
        <v>0.17288557213930347</v>
      </c>
    </row>
    <row r="15" spans="1:6" ht="12.75">
      <c r="A15" s="144" t="s">
        <v>105</v>
      </c>
      <c r="B15" s="145" t="s">
        <v>106</v>
      </c>
      <c r="C15" s="127">
        <v>80.4</v>
      </c>
      <c r="D15" s="127">
        <v>80.4</v>
      </c>
      <c r="E15" s="146">
        <v>13.9</v>
      </c>
      <c r="F15" s="147">
        <f t="shared" si="0"/>
        <v>0.17288557213930347</v>
      </c>
    </row>
    <row r="16" spans="1:6" ht="12.75">
      <c r="A16" s="148" t="s">
        <v>107</v>
      </c>
      <c r="B16" s="149" t="s">
        <v>108</v>
      </c>
      <c r="C16" s="142">
        <f>SUM(C17:C18)</f>
        <v>332.70000000000005</v>
      </c>
      <c r="D16" s="142">
        <f>SUM(D17:D18)</f>
        <v>332.70000000000005</v>
      </c>
      <c r="E16" s="142">
        <f>E17+E18</f>
        <v>-5.3</v>
      </c>
      <c r="F16" s="147">
        <f t="shared" si="0"/>
        <v>-0.015930267508265702</v>
      </c>
    </row>
    <row r="17" spans="1:6" ht="33.75">
      <c r="A17" s="150" t="s">
        <v>109</v>
      </c>
      <c r="B17" s="151" t="s">
        <v>110</v>
      </c>
      <c r="C17" s="127">
        <v>65.9</v>
      </c>
      <c r="D17" s="127">
        <v>65.9</v>
      </c>
      <c r="E17" s="127">
        <v>2.2</v>
      </c>
      <c r="F17" s="147">
        <f t="shared" si="0"/>
        <v>0.03338391502276176</v>
      </c>
    </row>
    <row r="18" spans="1:6" ht="13.5" thickBot="1">
      <c r="A18" s="152" t="s">
        <v>111</v>
      </c>
      <c r="B18" s="153" t="s">
        <v>112</v>
      </c>
      <c r="C18" s="132">
        <v>266.8</v>
      </c>
      <c r="D18" s="132">
        <v>266.8</v>
      </c>
      <c r="E18" s="132">
        <v>-7.5</v>
      </c>
      <c r="F18" s="154">
        <f t="shared" si="0"/>
        <v>-0.02811094452773613</v>
      </c>
    </row>
    <row r="19" spans="1:6" ht="12.75" hidden="1">
      <c r="A19" s="148" t="s">
        <v>113</v>
      </c>
      <c r="B19" s="155" t="s">
        <v>114</v>
      </c>
      <c r="C19" s="142">
        <f>C20</f>
        <v>0</v>
      </c>
      <c r="D19" s="142">
        <f>D20</f>
        <v>0</v>
      </c>
      <c r="E19" s="142">
        <f>E20</f>
        <v>0</v>
      </c>
      <c r="F19" s="147" t="e">
        <f t="shared" si="0"/>
        <v>#DIV/0!</v>
      </c>
    </row>
    <row r="20" spans="1:6" ht="57" hidden="1" thickBot="1">
      <c r="A20" s="156" t="s">
        <v>115</v>
      </c>
      <c r="B20" s="157" t="s">
        <v>116</v>
      </c>
      <c r="C20" s="158">
        <v>0</v>
      </c>
      <c r="D20" s="158">
        <v>0</v>
      </c>
      <c r="E20" s="158">
        <v>0</v>
      </c>
      <c r="F20" s="159" t="e">
        <f t="shared" si="0"/>
        <v>#DIV/0!</v>
      </c>
    </row>
    <row r="21" spans="1:6" ht="13.5" hidden="1" thickBot="1">
      <c r="A21" s="160"/>
      <c r="B21" s="161" t="s">
        <v>117</v>
      </c>
      <c r="C21" s="50">
        <f>C25+C27</f>
        <v>0</v>
      </c>
      <c r="D21" s="50">
        <f>D25+D27</f>
        <v>0</v>
      </c>
      <c r="E21" s="50">
        <f>E25+E27</f>
        <v>0</v>
      </c>
      <c r="F21" s="162">
        <v>0</v>
      </c>
    </row>
    <row r="22" spans="1:6" ht="42" customHeight="1" hidden="1">
      <c r="A22" s="163" t="s">
        <v>118</v>
      </c>
      <c r="B22" s="164" t="s">
        <v>119</v>
      </c>
      <c r="C22" s="141">
        <f>C23</f>
        <v>0</v>
      </c>
      <c r="D22" s="141">
        <f>D23</f>
        <v>0</v>
      </c>
      <c r="E22" s="141">
        <v>0</v>
      </c>
      <c r="F22" s="162">
        <v>0</v>
      </c>
    </row>
    <row r="23" spans="1:6" ht="48.75" customHeight="1" hidden="1">
      <c r="A23" s="165" t="s">
        <v>120</v>
      </c>
      <c r="B23" s="166" t="s">
        <v>121</v>
      </c>
      <c r="C23" s="127">
        <v>0</v>
      </c>
      <c r="D23" s="127">
        <v>0</v>
      </c>
      <c r="E23" s="127">
        <v>4.28957</v>
      </c>
      <c r="F23" s="162">
        <v>0</v>
      </c>
    </row>
    <row r="24" spans="1:6" ht="48.75" customHeight="1" hidden="1">
      <c r="A24" s="165" t="s">
        <v>131</v>
      </c>
      <c r="B24" s="167" t="s">
        <v>126</v>
      </c>
      <c r="C24" s="127">
        <v>0</v>
      </c>
      <c r="D24" s="127">
        <v>0</v>
      </c>
      <c r="E24" s="127">
        <v>0</v>
      </c>
      <c r="F24" s="162">
        <v>0</v>
      </c>
    </row>
    <row r="25" spans="1:6" ht="12" customHeight="1" hidden="1" thickBot="1">
      <c r="A25" s="211" t="s">
        <v>135</v>
      </c>
      <c r="B25" s="212" t="s">
        <v>136</v>
      </c>
      <c r="C25" s="142">
        <f>SUM(C26)</f>
        <v>0</v>
      </c>
      <c r="D25" s="142">
        <f>SUM(D26)</f>
        <v>0</v>
      </c>
      <c r="E25" s="142">
        <f>SUM(E26)</f>
        <v>0</v>
      </c>
      <c r="F25" s="162">
        <v>0</v>
      </c>
    </row>
    <row r="26" spans="1:6" ht="48.75" customHeight="1" hidden="1" thickBot="1">
      <c r="A26" s="210" t="s">
        <v>139</v>
      </c>
      <c r="B26" s="214" t="s">
        <v>137</v>
      </c>
      <c r="C26" s="158">
        <v>0</v>
      </c>
      <c r="D26" s="158">
        <v>0</v>
      </c>
      <c r="E26" s="158">
        <v>0</v>
      </c>
      <c r="F26" s="162">
        <v>0</v>
      </c>
    </row>
    <row r="27" spans="1:6" ht="13.5" customHeight="1" hidden="1" thickBot="1">
      <c r="A27" s="211" t="s">
        <v>138</v>
      </c>
      <c r="B27" s="213" t="s">
        <v>140</v>
      </c>
      <c r="C27" s="142">
        <f>SUM(C28)</f>
        <v>0</v>
      </c>
      <c r="D27" s="142">
        <f>SUM(D28)</f>
        <v>0</v>
      </c>
      <c r="E27" s="142">
        <f>SUM(E28)</f>
        <v>0</v>
      </c>
      <c r="F27" s="162">
        <v>0</v>
      </c>
    </row>
    <row r="28" spans="1:6" ht="23.25" customHeight="1" hidden="1" thickBot="1">
      <c r="A28" s="210" t="s">
        <v>141</v>
      </c>
      <c r="B28" s="215" t="s">
        <v>142</v>
      </c>
      <c r="C28" s="158">
        <v>0</v>
      </c>
      <c r="D28" s="158">
        <v>0</v>
      </c>
      <c r="E28" s="158">
        <v>0</v>
      </c>
      <c r="F28" s="162">
        <v>0</v>
      </c>
    </row>
    <row r="29" spans="1:6" ht="14.25" customHeight="1" thickBot="1">
      <c r="A29" s="160"/>
      <c r="B29" s="161" t="s">
        <v>122</v>
      </c>
      <c r="C29" s="50">
        <f>C13+C21</f>
        <v>413.1</v>
      </c>
      <c r="D29" s="50">
        <f>D13+D21</f>
        <v>413.1</v>
      </c>
      <c r="E29" s="50">
        <f>E21+E13</f>
        <v>8.600000000000001</v>
      </c>
      <c r="F29" s="162">
        <f aca="true" t="shared" si="1" ref="F29:F39">E29/D29</f>
        <v>0.020818203824739773</v>
      </c>
    </row>
    <row r="30" spans="1:6" ht="13.5" thickBot="1">
      <c r="A30" s="160"/>
      <c r="B30" s="168" t="s">
        <v>123</v>
      </c>
      <c r="C30" s="50">
        <f>C31+C32+C34+C35+C36+C38+C33</f>
        <v>2693.2</v>
      </c>
      <c r="D30" s="50">
        <f>D31+D32+D34+D35+D36+D38+D33</f>
        <v>3663.2</v>
      </c>
      <c r="E30" s="50">
        <f>E31+E32+E34+E35+E36+E38+E33+E37</f>
        <v>1018.9</v>
      </c>
      <c r="F30" s="162">
        <f>E30/D30</f>
        <v>0.27814479143917886</v>
      </c>
    </row>
    <row r="31" spans="1:6" ht="22.5">
      <c r="A31" s="144" t="s">
        <v>143</v>
      </c>
      <c r="B31" s="169" t="s">
        <v>128</v>
      </c>
      <c r="C31" s="170">
        <v>289.2</v>
      </c>
      <c r="D31" s="170">
        <v>289.2</v>
      </c>
      <c r="E31" s="123">
        <v>72.3</v>
      </c>
      <c r="F31" s="171">
        <f t="shared" si="1"/>
        <v>0.25</v>
      </c>
    </row>
    <row r="32" spans="1:6" ht="22.5" hidden="1">
      <c r="A32" s="150" t="s">
        <v>132</v>
      </c>
      <c r="B32" s="172" t="s">
        <v>124</v>
      </c>
      <c r="C32" s="173">
        <v>0</v>
      </c>
      <c r="D32" s="173">
        <v>0</v>
      </c>
      <c r="E32" s="127">
        <v>0</v>
      </c>
      <c r="F32" s="171" t="e">
        <f t="shared" si="1"/>
        <v>#DIV/0!</v>
      </c>
    </row>
    <row r="33" spans="1:6" ht="12.75">
      <c r="A33" s="176" t="s">
        <v>162</v>
      </c>
      <c r="B33" s="177" t="s">
        <v>145</v>
      </c>
      <c r="C33" s="178">
        <v>2191.2</v>
      </c>
      <c r="D33" s="178">
        <v>2191.2</v>
      </c>
      <c r="E33" s="179">
        <v>547.8</v>
      </c>
      <c r="F33" s="171">
        <f>E33/D33</f>
        <v>0.25</v>
      </c>
    </row>
    <row r="34" spans="1:6" ht="33.75">
      <c r="A34" s="150" t="s">
        <v>144</v>
      </c>
      <c r="B34" s="169" t="s">
        <v>125</v>
      </c>
      <c r="C34" s="173">
        <v>125.3</v>
      </c>
      <c r="D34" s="173">
        <v>125.3</v>
      </c>
      <c r="E34" s="127">
        <v>31.3</v>
      </c>
      <c r="F34" s="171">
        <f t="shared" si="1"/>
        <v>0.24980047885075818</v>
      </c>
    </row>
    <row r="35" spans="1:6" ht="33.75">
      <c r="A35" s="150" t="s">
        <v>166</v>
      </c>
      <c r="B35" s="174" t="s">
        <v>163</v>
      </c>
      <c r="C35" s="173">
        <v>87.5</v>
      </c>
      <c r="D35" s="173">
        <v>87.5</v>
      </c>
      <c r="E35" s="127">
        <v>21.9</v>
      </c>
      <c r="F35" s="175">
        <f>E35/D35</f>
        <v>0.2502857142857143</v>
      </c>
    </row>
    <row r="36" spans="1:6" ht="57" thickBot="1">
      <c r="A36" s="150" t="s">
        <v>160</v>
      </c>
      <c r="B36" s="167" t="s">
        <v>161</v>
      </c>
      <c r="C36" s="173">
        <v>0</v>
      </c>
      <c r="D36" s="173">
        <v>970</v>
      </c>
      <c r="E36" s="127">
        <v>345.6</v>
      </c>
      <c r="F36" s="175">
        <f t="shared" si="1"/>
        <v>0.35628865979381447</v>
      </c>
    </row>
    <row r="37" spans="1:6" ht="22.5" hidden="1">
      <c r="A37" s="176" t="s">
        <v>147</v>
      </c>
      <c r="B37" s="177" t="s">
        <v>129</v>
      </c>
      <c r="C37" s="178">
        <v>0</v>
      </c>
      <c r="D37" s="178">
        <v>0</v>
      </c>
      <c r="E37" s="179">
        <v>0</v>
      </c>
      <c r="F37" s="171" t="e">
        <f>E37/D37</f>
        <v>#DIV/0!</v>
      </c>
    </row>
    <row r="38" spans="1:6" ht="23.25" hidden="1" thickBot="1">
      <c r="A38" s="217" t="s">
        <v>155</v>
      </c>
      <c r="B38" s="218" t="s">
        <v>156</v>
      </c>
      <c r="C38" s="178">
        <v>0</v>
      </c>
      <c r="D38" s="178">
        <v>0</v>
      </c>
      <c r="E38" s="179">
        <v>0</v>
      </c>
      <c r="F38" s="171" t="e">
        <f t="shared" si="1"/>
        <v>#DIV/0!</v>
      </c>
    </row>
    <row r="39" spans="1:6" ht="13.5" thickBot="1">
      <c r="A39" s="160"/>
      <c r="B39" s="161" t="s">
        <v>127</v>
      </c>
      <c r="C39" s="50">
        <f>C29+C30</f>
        <v>3106.2999999999997</v>
      </c>
      <c r="D39" s="50">
        <f>D29+D30</f>
        <v>4076.2999999999997</v>
      </c>
      <c r="E39" s="50">
        <f>E29+E30</f>
        <v>1027.5</v>
      </c>
      <c r="F39" s="162">
        <f t="shared" si="1"/>
        <v>0.25206682530726393</v>
      </c>
    </row>
  </sheetData>
  <sheetProtection/>
  <mergeCells count="11">
    <mergeCell ref="D4:G4"/>
    <mergeCell ref="D5:G5"/>
    <mergeCell ref="D6:G6"/>
    <mergeCell ref="D7:G7"/>
    <mergeCell ref="D8:G8"/>
    <mergeCell ref="A11:A12"/>
    <mergeCell ref="B11:B12"/>
    <mergeCell ref="C11:D11"/>
    <mergeCell ref="E11:E12"/>
    <mergeCell ref="F11:F12"/>
    <mergeCell ref="A9:F9"/>
  </mergeCells>
  <printOptions/>
  <pageMargins left="0.7480314960629921" right="0.7480314960629921" top="0.5511811023622047" bottom="0.5511811023622047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B2">
      <selection activeCell="C11" sqref="C11"/>
    </sheetView>
  </sheetViews>
  <sheetFormatPr defaultColWidth="9.140625" defaultRowHeight="12.75"/>
  <cols>
    <col min="1" max="1" width="2.7109375" style="0" customWidth="1"/>
    <col min="2" max="2" width="24.57421875" style="0" customWidth="1"/>
    <col min="3" max="3" width="34.140625" style="0" customWidth="1"/>
    <col min="4" max="4" width="9.8515625" style="0" customWidth="1"/>
    <col min="5" max="5" width="9.00390625" style="0" customWidth="1"/>
    <col min="6" max="6" width="12.28125" style="0" customWidth="1"/>
    <col min="7" max="7" width="11.28125" style="0" customWidth="1"/>
  </cols>
  <sheetData>
    <row r="1" spans="1:7" s="2" customFormat="1" ht="12.75" hidden="1">
      <c r="A1" s="5"/>
      <c r="B1" s="5"/>
      <c r="C1" s="5"/>
      <c r="D1" s="5"/>
      <c r="E1" s="5"/>
      <c r="F1" s="6"/>
      <c r="G1" s="3" t="s">
        <v>99</v>
      </c>
    </row>
    <row r="2" spans="1:7" s="2" customFormat="1" ht="12.75">
      <c r="A2" s="5"/>
      <c r="B2" s="79"/>
      <c r="C2" s="79"/>
      <c r="D2" s="41"/>
      <c r="E2" s="42"/>
      <c r="F2" s="43"/>
      <c r="G2" s="42"/>
    </row>
    <row r="3" spans="2:7" ht="14.25">
      <c r="B3" s="80"/>
      <c r="C3" s="41"/>
      <c r="D3" s="225"/>
      <c r="E3" s="225"/>
      <c r="F3" s="225" t="s">
        <v>172</v>
      </c>
      <c r="G3" s="226"/>
    </row>
    <row r="4" spans="2:7" ht="12.75">
      <c r="B4" s="41"/>
      <c r="C4" s="41"/>
      <c r="D4" s="243" t="s">
        <v>173</v>
      </c>
      <c r="E4" s="243"/>
      <c r="F4" s="243"/>
      <c r="G4" s="243"/>
    </row>
    <row r="5" spans="2:7" ht="12.75">
      <c r="B5" s="41"/>
      <c r="C5" s="41"/>
      <c r="D5" s="243" t="s">
        <v>168</v>
      </c>
      <c r="E5" s="243"/>
      <c r="F5" s="243"/>
      <c r="G5" s="243"/>
    </row>
    <row r="6" spans="2:7" ht="14.25" customHeight="1">
      <c r="B6" s="41"/>
      <c r="C6" s="41"/>
      <c r="D6" s="243" t="s">
        <v>169</v>
      </c>
      <c r="E6" s="243"/>
      <c r="F6" s="243"/>
      <c r="G6" s="243"/>
    </row>
    <row r="7" spans="2:7" ht="12.75" customHeight="1">
      <c r="B7" s="41"/>
      <c r="C7" s="41"/>
      <c r="D7" s="243" t="s">
        <v>170</v>
      </c>
      <c r="E7" s="243"/>
      <c r="F7" s="243"/>
      <c r="G7" s="243"/>
    </row>
    <row r="8" spans="2:7" ht="12.75" customHeight="1">
      <c r="B8" s="41"/>
      <c r="C8" s="41"/>
      <c r="D8" s="243" t="s">
        <v>189</v>
      </c>
      <c r="E8" s="243"/>
      <c r="F8" s="243"/>
      <c r="G8" s="243"/>
    </row>
    <row r="9" spans="2:7" ht="14.25" customHeight="1">
      <c r="B9" s="41"/>
      <c r="C9" s="41"/>
      <c r="D9" s="41"/>
      <c r="E9" s="41"/>
      <c r="F9" s="44"/>
      <c r="G9" s="44"/>
    </row>
    <row r="10" spans="2:7" ht="60" customHeight="1">
      <c r="B10" s="241" t="s">
        <v>175</v>
      </c>
      <c r="C10" s="242"/>
      <c r="D10" s="242"/>
      <c r="E10" s="242"/>
      <c r="F10" s="242"/>
      <c r="G10" s="242"/>
    </row>
    <row r="11" spans="2:7" ht="15" thickBot="1">
      <c r="B11" s="80"/>
      <c r="C11" s="41"/>
      <c r="D11" s="41"/>
      <c r="E11" s="41"/>
      <c r="F11" s="41"/>
      <c r="G11" s="41"/>
    </row>
    <row r="12" spans="2:7" ht="13.5" thickBot="1">
      <c r="B12" s="233" t="s">
        <v>30</v>
      </c>
      <c r="C12" s="235" t="s">
        <v>31</v>
      </c>
      <c r="D12" s="236" t="s">
        <v>164</v>
      </c>
      <c r="E12" s="237"/>
      <c r="F12" s="235" t="s">
        <v>165</v>
      </c>
      <c r="G12" s="239" t="s">
        <v>35</v>
      </c>
    </row>
    <row r="13" spans="2:7" ht="32.25" customHeight="1" thickBot="1">
      <c r="B13" s="234"/>
      <c r="C13" s="234"/>
      <c r="D13" s="81" t="s">
        <v>22</v>
      </c>
      <c r="E13" s="82" t="s">
        <v>23</v>
      </c>
      <c r="F13" s="238"/>
      <c r="G13" s="240"/>
    </row>
    <row r="14" spans="2:7" ht="48.75" hidden="1" thickBot="1">
      <c r="B14" s="49" t="s">
        <v>0</v>
      </c>
      <c r="C14" s="83" t="s">
        <v>38</v>
      </c>
      <c r="D14" s="84">
        <f>D15-D18</f>
        <v>0</v>
      </c>
      <c r="E14" s="85">
        <f>SUM(E15)</f>
        <v>0</v>
      </c>
      <c r="F14" s="85">
        <f>SUM(F15)</f>
        <v>0</v>
      </c>
      <c r="G14" s="85"/>
    </row>
    <row r="15" spans="2:7" ht="72.75" hidden="1" thickBot="1">
      <c r="B15" s="86" t="s">
        <v>2</v>
      </c>
      <c r="C15" s="87" t="s">
        <v>1</v>
      </c>
      <c r="D15" s="84">
        <f>SUM(D16:D17)</f>
        <v>0</v>
      </c>
      <c r="E15" s="88">
        <f>SUM(E16)</f>
        <v>0</v>
      </c>
      <c r="F15" s="88">
        <f>SUM(F16)</f>
        <v>0</v>
      </c>
      <c r="G15" s="88"/>
    </row>
    <row r="16" spans="2:7" ht="36.75" hidden="1" thickBot="1">
      <c r="B16" s="54" t="s">
        <v>4</v>
      </c>
      <c r="C16" s="89" t="s">
        <v>3</v>
      </c>
      <c r="D16" s="90"/>
      <c r="E16" s="91"/>
      <c r="F16" s="91">
        <v>0</v>
      </c>
      <c r="G16" s="91"/>
    </row>
    <row r="17" spans="2:7" ht="36.75" hidden="1" thickBot="1">
      <c r="B17" s="54" t="s">
        <v>43</v>
      </c>
      <c r="C17" s="89" t="s">
        <v>39</v>
      </c>
      <c r="D17" s="90"/>
      <c r="E17" s="85">
        <v>0</v>
      </c>
      <c r="F17" s="85">
        <f>SUM(F18)</f>
        <v>0</v>
      </c>
      <c r="G17" s="85"/>
    </row>
    <row r="18" spans="2:7" ht="72.75" hidden="1" thickBot="1">
      <c r="B18" s="86" t="s">
        <v>44</v>
      </c>
      <c r="C18" s="87" t="s">
        <v>40</v>
      </c>
      <c r="D18" s="92">
        <f>SUM(D19:D20)</f>
        <v>0</v>
      </c>
      <c r="E18" s="91"/>
      <c r="F18" s="88">
        <f>SUM(F19)</f>
        <v>0</v>
      </c>
      <c r="G18" s="88"/>
    </row>
    <row r="19" spans="2:7" ht="36.75" hidden="1" thickBot="1">
      <c r="B19" s="54" t="s">
        <v>45</v>
      </c>
      <c r="C19" s="89" t="s">
        <v>3</v>
      </c>
      <c r="D19" s="90">
        <v>0</v>
      </c>
      <c r="E19" s="88"/>
      <c r="F19" s="88"/>
      <c r="G19" s="88"/>
    </row>
    <row r="20" spans="2:7" ht="36.75" hidden="1" thickBot="1">
      <c r="B20" s="54" t="s">
        <v>46</v>
      </c>
      <c r="C20" s="89" t="s">
        <v>39</v>
      </c>
      <c r="D20" s="90">
        <v>0</v>
      </c>
      <c r="E20" s="93">
        <f>SUM(E14,E17)</f>
        <v>0</v>
      </c>
      <c r="F20" s="93">
        <f>SUM(F14,F17)</f>
        <v>0</v>
      </c>
      <c r="G20" s="93"/>
    </row>
    <row r="21" spans="2:7" ht="36.75" hidden="1" thickBot="1">
      <c r="B21" s="49" t="s">
        <v>6</v>
      </c>
      <c r="C21" s="83" t="s">
        <v>5</v>
      </c>
      <c r="D21" s="94">
        <f aca="true" t="shared" si="0" ref="D21:F22">SUM(D22)</f>
        <v>0</v>
      </c>
      <c r="E21" s="94">
        <f t="shared" si="0"/>
        <v>0</v>
      </c>
      <c r="F21" s="94">
        <f t="shared" si="0"/>
        <v>0</v>
      </c>
      <c r="G21" s="95"/>
    </row>
    <row r="22" spans="2:7" ht="48.75" hidden="1" thickBot="1">
      <c r="B22" s="86" t="s">
        <v>8</v>
      </c>
      <c r="C22" s="96" t="s">
        <v>7</v>
      </c>
      <c r="D22" s="97">
        <f t="shared" si="0"/>
        <v>0</v>
      </c>
      <c r="E22" s="97">
        <f t="shared" si="0"/>
        <v>0</v>
      </c>
      <c r="F22" s="97">
        <f t="shared" si="0"/>
        <v>0</v>
      </c>
      <c r="G22" s="95"/>
    </row>
    <row r="23" spans="2:7" ht="48.75" hidden="1" thickBot="1">
      <c r="B23" s="54" t="s">
        <v>9</v>
      </c>
      <c r="C23" s="89" t="s">
        <v>10</v>
      </c>
      <c r="D23" s="98">
        <v>0</v>
      </c>
      <c r="E23" s="98">
        <v>0</v>
      </c>
      <c r="F23" s="98"/>
      <c r="G23" s="99"/>
    </row>
    <row r="24" spans="2:7" ht="24.75" thickBot="1">
      <c r="B24" s="100" t="s">
        <v>59</v>
      </c>
      <c r="C24" s="101" t="s">
        <v>52</v>
      </c>
      <c r="D24" s="102">
        <f>D29-D28</f>
        <v>20.700000000000273</v>
      </c>
      <c r="E24" s="102">
        <f>E29-E28</f>
        <v>20.700000000000273</v>
      </c>
      <c r="F24" s="102">
        <f>F29-F25</f>
        <v>-205.69999999999993</v>
      </c>
      <c r="G24" s="95">
        <f>F24/E24</f>
        <v>-9.937198067632716</v>
      </c>
    </row>
    <row r="25" spans="2:7" ht="13.5" thickBot="1">
      <c r="B25" s="103" t="s">
        <v>60</v>
      </c>
      <c r="C25" s="104" t="s">
        <v>41</v>
      </c>
      <c r="D25" s="105">
        <f>'Приложение 1'!C39</f>
        <v>3106.2999999999997</v>
      </c>
      <c r="E25" s="105">
        <f>'Приложение 1'!D39</f>
        <v>4076.2999999999997</v>
      </c>
      <c r="F25" s="105">
        <f>'Приложение 1'!E39</f>
        <v>1027.5</v>
      </c>
      <c r="G25" s="95">
        <f aca="true" t="shared" si="1" ref="G25:G30">F25/E25</f>
        <v>0.25206682530726393</v>
      </c>
    </row>
    <row r="26" spans="2:7" ht="24.75" thickBot="1">
      <c r="B26" s="106" t="s">
        <v>61</v>
      </c>
      <c r="C26" s="107" t="s">
        <v>53</v>
      </c>
      <c r="D26" s="108">
        <f aca="true" t="shared" si="2" ref="D26:E28">D25</f>
        <v>3106.2999999999997</v>
      </c>
      <c r="E26" s="105">
        <f t="shared" si="2"/>
        <v>4076.2999999999997</v>
      </c>
      <c r="F26" s="105">
        <f>F25</f>
        <v>1027.5</v>
      </c>
      <c r="G26" s="109">
        <f t="shared" si="1"/>
        <v>0.25206682530726393</v>
      </c>
    </row>
    <row r="27" spans="2:7" ht="24.75" thickBot="1">
      <c r="B27" s="103" t="s">
        <v>62</v>
      </c>
      <c r="C27" s="104" t="s">
        <v>54</v>
      </c>
      <c r="D27" s="105">
        <f t="shared" si="2"/>
        <v>3106.2999999999997</v>
      </c>
      <c r="E27" s="105">
        <f>E26</f>
        <v>4076.2999999999997</v>
      </c>
      <c r="F27" s="105">
        <f>F26</f>
        <v>1027.5</v>
      </c>
      <c r="G27" s="95">
        <f t="shared" si="1"/>
        <v>0.25206682530726393</v>
      </c>
    </row>
    <row r="28" spans="2:7" ht="24.75" thickBot="1">
      <c r="B28" s="110" t="s">
        <v>63</v>
      </c>
      <c r="C28" s="40" t="s">
        <v>55</v>
      </c>
      <c r="D28" s="108">
        <f t="shared" si="2"/>
        <v>3106.2999999999997</v>
      </c>
      <c r="E28" s="105">
        <f>E27</f>
        <v>4076.2999999999997</v>
      </c>
      <c r="F28" s="105">
        <f>F27</f>
        <v>1027.5</v>
      </c>
      <c r="G28" s="109">
        <f t="shared" si="1"/>
        <v>0.25206682530726393</v>
      </c>
    </row>
    <row r="29" spans="2:7" ht="24.75" thickBot="1">
      <c r="B29" s="103" t="s">
        <v>64</v>
      </c>
      <c r="C29" s="104" t="s">
        <v>42</v>
      </c>
      <c r="D29" s="105">
        <f>'Приложение 3'!D92</f>
        <v>3127</v>
      </c>
      <c r="E29" s="105">
        <f>'Приложение 3'!E92</f>
        <v>4097</v>
      </c>
      <c r="F29" s="105">
        <f>'Приложение 3'!F92</f>
        <v>821.8000000000001</v>
      </c>
      <c r="G29" s="95">
        <f t="shared" si="1"/>
        <v>0.20058579448376862</v>
      </c>
    </row>
    <row r="30" spans="2:7" ht="24.75" thickBot="1">
      <c r="B30" s="106" t="s">
        <v>65</v>
      </c>
      <c r="C30" s="107" t="s">
        <v>56</v>
      </c>
      <c r="D30" s="108">
        <f aca="true" t="shared" si="3" ref="D30:F32">D29</f>
        <v>3127</v>
      </c>
      <c r="E30" s="108">
        <f t="shared" si="3"/>
        <v>4097</v>
      </c>
      <c r="F30" s="108">
        <f t="shared" si="3"/>
        <v>821.8000000000001</v>
      </c>
      <c r="G30" s="109">
        <f t="shared" si="1"/>
        <v>0.20058579448376862</v>
      </c>
    </row>
    <row r="31" spans="2:7" ht="24.75" thickBot="1">
      <c r="B31" s="103" t="s">
        <v>66</v>
      </c>
      <c r="C31" s="104" t="s">
        <v>57</v>
      </c>
      <c r="D31" s="105">
        <f t="shared" si="3"/>
        <v>3127</v>
      </c>
      <c r="E31" s="105">
        <f t="shared" si="3"/>
        <v>4097</v>
      </c>
      <c r="F31" s="105">
        <f t="shared" si="3"/>
        <v>821.8000000000001</v>
      </c>
      <c r="G31" s="95">
        <f>F31/E31</f>
        <v>0.20058579448376862</v>
      </c>
    </row>
    <row r="32" spans="2:7" ht="24.75" thickBot="1">
      <c r="B32" s="111" t="s">
        <v>67</v>
      </c>
      <c r="C32" s="112" t="s">
        <v>58</v>
      </c>
      <c r="D32" s="113">
        <f t="shared" si="3"/>
        <v>3127</v>
      </c>
      <c r="E32" s="113">
        <f t="shared" si="3"/>
        <v>4097</v>
      </c>
      <c r="F32" s="113">
        <f t="shared" si="3"/>
        <v>821.8000000000001</v>
      </c>
      <c r="G32" s="114">
        <f>F32/E32</f>
        <v>0.20058579448376862</v>
      </c>
    </row>
  </sheetData>
  <sheetProtection/>
  <mergeCells count="11">
    <mergeCell ref="B10:G10"/>
    <mergeCell ref="B12:B13"/>
    <mergeCell ref="C12:C13"/>
    <mergeCell ref="D12:E12"/>
    <mergeCell ref="F12:F13"/>
    <mergeCell ref="G12:G13"/>
    <mergeCell ref="D4:G4"/>
    <mergeCell ref="D5:G5"/>
    <mergeCell ref="D6:G6"/>
    <mergeCell ref="D7:G7"/>
    <mergeCell ref="D8:G8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5"/>
  <sheetViews>
    <sheetView zoomScalePageLayoutView="0" workbookViewId="0" topLeftCell="A1">
      <selection activeCell="D7" sqref="D7:G7"/>
    </sheetView>
  </sheetViews>
  <sheetFormatPr defaultColWidth="9.140625" defaultRowHeight="12.75"/>
  <cols>
    <col min="1" max="1" width="1.7109375" style="0" customWidth="1"/>
    <col min="2" max="2" width="8.421875" style="0" customWidth="1"/>
    <col min="3" max="3" width="33.57421875" style="0" customWidth="1"/>
    <col min="4" max="7" width="16.7109375" style="0" customWidth="1"/>
  </cols>
  <sheetData>
    <row r="1" spans="2:8" ht="12.75">
      <c r="B1" s="41"/>
      <c r="C1" s="41"/>
      <c r="D1" s="41"/>
      <c r="E1" s="41"/>
      <c r="F1" s="42"/>
      <c r="G1" s="42"/>
      <c r="H1" s="42"/>
    </row>
    <row r="2" spans="2:8" ht="13.5" customHeight="1">
      <c r="B2" s="41"/>
      <c r="C2" s="41"/>
      <c r="D2" s="41"/>
      <c r="E2" s="243" t="s">
        <v>152</v>
      </c>
      <c r="F2" s="243"/>
      <c r="G2" s="243"/>
      <c r="H2" s="43"/>
    </row>
    <row r="3" spans="2:7" ht="12.75">
      <c r="B3" s="41"/>
      <c r="C3" s="41"/>
      <c r="D3" s="243" t="s">
        <v>173</v>
      </c>
      <c r="E3" s="243"/>
      <c r="F3" s="243"/>
      <c r="G3" s="243"/>
    </row>
    <row r="4" spans="2:7" ht="12.75">
      <c r="B4" s="41"/>
      <c r="C4" s="41"/>
      <c r="D4" s="243" t="s">
        <v>168</v>
      </c>
      <c r="E4" s="243"/>
      <c r="F4" s="243"/>
      <c r="G4" s="243"/>
    </row>
    <row r="5" spans="2:7" ht="12.75" customHeight="1">
      <c r="B5" s="41"/>
      <c r="C5" s="41"/>
      <c r="D5" s="243" t="s">
        <v>169</v>
      </c>
      <c r="E5" s="243"/>
      <c r="F5" s="243"/>
      <c r="G5" s="243"/>
    </row>
    <row r="6" spans="2:7" ht="12.75" customHeight="1">
      <c r="B6" s="41"/>
      <c r="C6" s="41"/>
      <c r="D6" s="243" t="s">
        <v>170</v>
      </c>
      <c r="E6" s="243"/>
      <c r="F6" s="243"/>
      <c r="G6" s="243"/>
    </row>
    <row r="7" spans="2:7" ht="12.75" customHeight="1">
      <c r="B7" s="41"/>
      <c r="C7" s="41"/>
      <c r="D7" s="243" t="s">
        <v>189</v>
      </c>
      <c r="E7" s="243"/>
      <c r="F7" s="243"/>
      <c r="G7" s="243"/>
    </row>
    <row r="8" spans="2:8" ht="12.75">
      <c r="B8" s="41"/>
      <c r="C8" s="41"/>
      <c r="D8" s="41"/>
      <c r="E8" s="41"/>
      <c r="F8" s="45"/>
      <c r="G8" s="41"/>
      <c r="H8" s="41"/>
    </row>
    <row r="9" spans="2:8" ht="47.25" customHeight="1">
      <c r="B9" s="241" t="s">
        <v>182</v>
      </c>
      <c r="C9" s="241"/>
      <c r="D9" s="241"/>
      <c r="E9" s="241"/>
      <c r="F9" s="241"/>
      <c r="G9" s="241"/>
      <c r="H9" s="41"/>
    </row>
    <row r="10" spans="2:8" ht="14.25" customHeight="1">
      <c r="B10" s="242" t="s">
        <v>180</v>
      </c>
      <c r="C10" s="242"/>
      <c r="D10" s="242"/>
      <c r="E10" s="242"/>
      <c r="F10" s="242"/>
      <c r="G10" s="242"/>
      <c r="H10" s="41"/>
    </row>
    <row r="11" spans="2:8" ht="13.5" thickBot="1">
      <c r="B11" s="41"/>
      <c r="C11" s="41"/>
      <c r="D11" s="41"/>
      <c r="E11" s="41"/>
      <c r="F11" s="41"/>
      <c r="G11" s="41"/>
      <c r="H11" s="41"/>
    </row>
    <row r="12" spans="2:8" ht="13.5" thickBot="1">
      <c r="B12" s="244" t="s">
        <v>73</v>
      </c>
      <c r="C12" s="246" t="s">
        <v>74</v>
      </c>
      <c r="D12" s="248" t="s">
        <v>157</v>
      </c>
      <c r="E12" s="249"/>
      <c r="F12" s="250" t="s">
        <v>165</v>
      </c>
      <c r="G12" s="239" t="s">
        <v>35</v>
      </c>
      <c r="H12" s="41"/>
    </row>
    <row r="13" spans="2:8" ht="13.5" thickBot="1">
      <c r="B13" s="245"/>
      <c r="C13" s="247"/>
      <c r="D13" s="47" t="s">
        <v>22</v>
      </c>
      <c r="E13" s="47" t="s">
        <v>23</v>
      </c>
      <c r="F13" s="251"/>
      <c r="G13" s="240"/>
      <c r="H13" s="41"/>
    </row>
    <row r="14" spans="2:8" ht="54" customHeight="1" thickBot="1">
      <c r="B14" s="180">
        <v>755</v>
      </c>
      <c r="C14" s="227" t="s">
        <v>181</v>
      </c>
      <c r="D14" s="228">
        <v>3127</v>
      </c>
      <c r="E14" s="229">
        <v>4097</v>
      </c>
      <c r="F14" s="228">
        <v>821.8</v>
      </c>
      <c r="G14" s="230">
        <f>F14/E14</f>
        <v>0.2005857944837686</v>
      </c>
      <c r="H14" s="41"/>
    </row>
    <row r="15" spans="2:8" ht="24" customHeight="1" thickBot="1">
      <c r="B15" s="181"/>
      <c r="C15" s="182"/>
      <c r="D15" s="231">
        <f>D14</f>
        <v>3127</v>
      </c>
      <c r="E15" s="231">
        <f>E14</f>
        <v>4097</v>
      </c>
      <c r="F15" s="231">
        <f>F14</f>
        <v>821.8</v>
      </c>
      <c r="G15" s="232">
        <f>F15/E15</f>
        <v>0.2005857944837686</v>
      </c>
      <c r="H15" s="41"/>
    </row>
  </sheetData>
  <sheetProtection/>
  <mergeCells count="13">
    <mergeCell ref="E2:G2"/>
    <mergeCell ref="D3:G3"/>
    <mergeCell ref="D4:G4"/>
    <mergeCell ref="D5:G5"/>
    <mergeCell ref="D6:G6"/>
    <mergeCell ref="D7:G7"/>
    <mergeCell ref="B10:G10"/>
    <mergeCell ref="B9:G9"/>
    <mergeCell ref="B12:B13"/>
    <mergeCell ref="C12:C13"/>
    <mergeCell ref="D12:E12"/>
    <mergeCell ref="F12:F13"/>
    <mergeCell ref="G12:G13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PageLayoutView="0" workbookViewId="0" topLeftCell="A2">
      <selection activeCell="D51" sqref="D51:G51"/>
    </sheetView>
  </sheetViews>
  <sheetFormatPr defaultColWidth="9.140625" defaultRowHeight="12.75"/>
  <cols>
    <col min="1" max="1" width="42.57421875" style="0" customWidth="1"/>
    <col min="2" max="2" width="9.57421875" style="0" customWidth="1"/>
    <col min="3" max="3" width="8.7109375" style="0" customWidth="1"/>
    <col min="4" max="4" width="14.00390625" style="0" customWidth="1"/>
    <col min="5" max="5" width="12.8515625" style="0" customWidth="1"/>
    <col min="6" max="7" width="12.57421875" style="0" customWidth="1"/>
  </cols>
  <sheetData>
    <row r="1" spans="1:8" s="2" customFormat="1" ht="12.75" hidden="1">
      <c r="A1" s="7"/>
      <c r="B1" s="7"/>
      <c r="C1" s="7"/>
      <c r="D1" s="7"/>
      <c r="E1" s="7"/>
      <c r="F1" s="7"/>
      <c r="G1" s="38" t="s">
        <v>99</v>
      </c>
      <c r="H1" s="3"/>
    </row>
    <row r="2" spans="1:8" s="2" customFormat="1" ht="12.75">
      <c r="A2" s="7"/>
      <c r="B2" s="7"/>
      <c r="C2" s="7"/>
      <c r="D2" s="7"/>
      <c r="E2" s="8" t="s">
        <v>93</v>
      </c>
      <c r="F2" s="7"/>
      <c r="G2" s="42"/>
      <c r="H2" s="7"/>
    </row>
    <row r="3" spans="1:8" ht="12.75" hidden="1">
      <c r="A3" s="9"/>
      <c r="B3" s="9"/>
      <c r="C3" s="9"/>
      <c r="D3" s="9"/>
      <c r="E3" s="10" t="s">
        <v>68</v>
      </c>
      <c r="F3" s="9"/>
      <c r="G3" s="9"/>
      <c r="H3" s="4"/>
    </row>
    <row r="4" spans="1:8" ht="11.25" customHeight="1" hidden="1">
      <c r="A4" s="9"/>
      <c r="B4" s="9"/>
      <c r="C4" s="9"/>
      <c r="D4" s="9"/>
      <c r="E4" s="10" t="s">
        <v>94</v>
      </c>
      <c r="F4" s="9"/>
      <c r="G4" s="9"/>
      <c r="H4" s="4"/>
    </row>
    <row r="5" spans="1:8" ht="4.5" customHeight="1" hidden="1">
      <c r="A5" s="9"/>
      <c r="B5" s="9"/>
      <c r="C5" s="9"/>
      <c r="D5" s="9"/>
      <c r="E5" s="9"/>
      <c r="F5" s="9"/>
      <c r="G5" s="9"/>
      <c r="H5" s="4"/>
    </row>
    <row r="6" spans="1:8" ht="12.75" hidden="1">
      <c r="A6" s="9"/>
      <c r="B6" s="9"/>
      <c r="C6" s="9"/>
      <c r="D6" s="9"/>
      <c r="E6" s="9"/>
      <c r="F6" s="9"/>
      <c r="G6" s="9"/>
      <c r="H6" s="4"/>
    </row>
    <row r="7" spans="1:8" ht="15" hidden="1">
      <c r="A7" s="261"/>
      <c r="B7" s="261"/>
      <c r="C7" s="261"/>
      <c r="D7" s="261"/>
      <c r="E7" s="261"/>
      <c r="F7" s="261"/>
      <c r="G7" s="261"/>
      <c r="H7" s="4"/>
    </row>
    <row r="8" spans="1:8" ht="15" hidden="1">
      <c r="A8" s="261"/>
      <c r="B8" s="261"/>
      <c r="C8" s="261"/>
      <c r="D8" s="261"/>
      <c r="E8" s="261"/>
      <c r="F8" s="261"/>
      <c r="G8" s="261"/>
      <c r="H8" s="4"/>
    </row>
    <row r="9" spans="1:8" ht="15" hidden="1">
      <c r="A9" s="261"/>
      <c r="B9" s="261"/>
      <c r="C9" s="261"/>
      <c r="D9" s="261"/>
      <c r="E9" s="261"/>
      <c r="F9" s="261"/>
      <c r="G9" s="261"/>
      <c r="H9" s="4"/>
    </row>
    <row r="10" spans="1:8" ht="12.75" hidden="1">
      <c r="A10" s="9"/>
      <c r="B10" s="9"/>
      <c r="C10" s="9"/>
      <c r="D10" s="9"/>
      <c r="E10" s="9"/>
      <c r="F10" s="9"/>
      <c r="G10" s="9"/>
      <c r="H10" s="4"/>
    </row>
    <row r="11" spans="1:8" ht="37.5" customHeight="1" hidden="1" thickBot="1">
      <c r="A11" s="266"/>
      <c r="B11" s="252"/>
      <c r="C11" s="252"/>
      <c r="D11" s="254"/>
      <c r="E11" s="255"/>
      <c r="F11" s="262"/>
      <c r="G11" s="264"/>
      <c r="H11" s="4"/>
    </row>
    <row r="12" spans="1:8" ht="45.75" customHeight="1" hidden="1" thickBot="1">
      <c r="A12" s="267"/>
      <c r="B12" s="253"/>
      <c r="C12" s="253"/>
      <c r="D12" s="11"/>
      <c r="E12" s="11"/>
      <c r="F12" s="263"/>
      <c r="G12" s="265"/>
      <c r="H12" s="4"/>
    </row>
    <row r="13" spans="1:8" ht="13.5" hidden="1" thickBot="1">
      <c r="A13" s="12"/>
      <c r="B13" s="13"/>
      <c r="C13" s="13"/>
      <c r="D13" s="14"/>
      <c r="E13" s="15"/>
      <c r="F13" s="14"/>
      <c r="G13" s="16"/>
      <c r="H13" s="4"/>
    </row>
    <row r="14" spans="1:8" ht="30" customHeight="1" hidden="1" thickBot="1">
      <c r="A14" s="17"/>
      <c r="B14" s="18"/>
      <c r="C14" s="18"/>
      <c r="D14" s="19"/>
      <c r="E14" s="20"/>
      <c r="F14" s="19"/>
      <c r="G14" s="21"/>
      <c r="H14" s="4"/>
    </row>
    <row r="15" spans="1:8" ht="13.5" hidden="1" thickBot="1">
      <c r="A15" s="17"/>
      <c r="B15" s="18"/>
      <c r="C15" s="18"/>
      <c r="D15" s="22"/>
      <c r="E15" s="22"/>
      <c r="F15" s="19"/>
      <c r="G15" s="21"/>
      <c r="H15" s="4"/>
    </row>
    <row r="16" spans="1:8" ht="13.5" hidden="1" thickBot="1">
      <c r="A16" s="17"/>
      <c r="B16" s="18"/>
      <c r="C16" s="18"/>
      <c r="D16" s="23"/>
      <c r="E16" s="23"/>
      <c r="F16" s="23"/>
      <c r="G16" s="21"/>
      <c r="H16" s="4"/>
    </row>
    <row r="17" spans="1:8" ht="13.5" hidden="1" thickBot="1">
      <c r="A17" s="24"/>
      <c r="B17" s="13"/>
      <c r="C17" s="13"/>
      <c r="D17" s="25"/>
      <c r="E17" s="25"/>
      <c r="F17" s="25"/>
      <c r="G17" s="16"/>
      <c r="H17" s="4"/>
    </row>
    <row r="18" spans="1:8" ht="17.25" customHeight="1" hidden="1" thickBot="1">
      <c r="A18" s="17"/>
      <c r="B18" s="18"/>
      <c r="C18" s="18"/>
      <c r="D18" s="26"/>
      <c r="E18" s="27"/>
      <c r="F18" s="27"/>
      <c r="G18" s="21"/>
      <c r="H18" s="4"/>
    </row>
    <row r="19" spans="1:8" ht="13.5" hidden="1" thickBot="1">
      <c r="A19" s="24"/>
      <c r="B19" s="13"/>
      <c r="C19" s="13"/>
      <c r="D19" s="15"/>
      <c r="E19" s="15"/>
      <c r="F19" s="15"/>
      <c r="G19" s="16"/>
      <c r="H19" s="4"/>
    </row>
    <row r="20" spans="1:8" ht="45.75" customHeight="1" hidden="1" thickBot="1">
      <c r="A20" s="28"/>
      <c r="B20" s="18"/>
      <c r="C20" s="18"/>
      <c r="D20" s="29"/>
      <c r="E20" s="30"/>
      <c r="F20" s="30"/>
      <c r="G20" s="21"/>
      <c r="H20" s="4"/>
    </row>
    <row r="21" spans="1:8" ht="13.5" hidden="1" thickBot="1">
      <c r="A21" s="24"/>
      <c r="B21" s="13"/>
      <c r="C21" s="13"/>
      <c r="D21" s="15"/>
      <c r="E21" s="15"/>
      <c r="F21" s="15"/>
      <c r="G21" s="16"/>
      <c r="H21" s="4"/>
    </row>
    <row r="22" spans="1:8" ht="13.5" hidden="1" thickBot="1">
      <c r="A22" s="31"/>
      <c r="B22" s="18"/>
      <c r="C22" s="18"/>
      <c r="D22" s="32"/>
      <c r="E22" s="19"/>
      <c r="F22" s="19"/>
      <c r="G22" s="21"/>
      <c r="H22" s="4"/>
    </row>
    <row r="23" spans="1:8" ht="13.5" hidden="1" thickBot="1">
      <c r="A23" s="24"/>
      <c r="B23" s="13"/>
      <c r="C23" s="13"/>
      <c r="D23" s="33"/>
      <c r="E23" s="33"/>
      <c r="F23" s="33"/>
      <c r="G23" s="16"/>
      <c r="H23" s="4"/>
    </row>
    <row r="24" spans="1:8" ht="13.5" hidden="1" thickBot="1">
      <c r="A24" s="34"/>
      <c r="B24" s="18"/>
      <c r="C24" s="18"/>
      <c r="D24" s="32"/>
      <c r="E24" s="19"/>
      <c r="F24" s="19"/>
      <c r="G24" s="21"/>
      <c r="H24" s="4"/>
    </row>
    <row r="25" spans="1:8" ht="13.5" hidden="1" thickBot="1">
      <c r="A25" s="34"/>
      <c r="B25" s="18"/>
      <c r="C25" s="18"/>
      <c r="D25" s="32"/>
      <c r="E25" s="19"/>
      <c r="F25" s="19"/>
      <c r="G25" s="21"/>
      <c r="H25" s="4"/>
    </row>
    <row r="26" spans="1:8" ht="13.5" hidden="1" thickBot="1">
      <c r="A26" s="34"/>
      <c r="B26" s="18"/>
      <c r="C26" s="18"/>
      <c r="D26" s="32"/>
      <c r="E26" s="19"/>
      <c r="F26" s="19"/>
      <c r="G26" s="21"/>
      <c r="H26" s="4"/>
    </row>
    <row r="27" spans="1:8" ht="13.5" hidden="1" thickBot="1">
      <c r="A27" s="12"/>
      <c r="B27" s="35"/>
      <c r="C27" s="35"/>
      <c r="D27" s="33"/>
      <c r="E27" s="33"/>
      <c r="F27" s="33"/>
      <c r="G27" s="16"/>
      <c r="H27" s="4"/>
    </row>
    <row r="28" spans="1:8" ht="13.5" hidden="1" thickBot="1">
      <c r="A28" s="17"/>
      <c r="B28" s="18"/>
      <c r="C28" s="18"/>
      <c r="D28" s="32"/>
      <c r="E28" s="19"/>
      <c r="F28" s="19"/>
      <c r="G28" s="21"/>
      <c r="H28" s="4"/>
    </row>
    <row r="29" spans="1:8" ht="13.5" hidden="1" thickBot="1">
      <c r="A29" s="24"/>
      <c r="B29" s="13"/>
      <c r="C29" s="13"/>
      <c r="D29" s="33"/>
      <c r="E29" s="15"/>
      <c r="F29" s="15"/>
      <c r="G29" s="16"/>
      <c r="H29" s="4"/>
    </row>
    <row r="30" spans="1:8" ht="13.5" hidden="1" thickBot="1">
      <c r="A30" s="34"/>
      <c r="B30" s="18"/>
      <c r="C30" s="18"/>
      <c r="D30" s="20"/>
      <c r="E30" s="19"/>
      <c r="F30" s="19"/>
      <c r="G30" s="21"/>
      <c r="H30" s="4"/>
    </row>
    <row r="31" spans="1:8" ht="13.5" hidden="1" thickBot="1">
      <c r="A31" s="24"/>
      <c r="B31" s="13"/>
      <c r="C31" s="13"/>
      <c r="D31" s="33"/>
      <c r="E31" s="15"/>
      <c r="F31" s="15"/>
      <c r="G31" s="16"/>
      <c r="H31" s="4"/>
    </row>
    <row r="32" spans="1:8" ht="13.5" hidden="1" thickBot="1">
      <c r="A32" s="34"/>
      <c r="B32" s="18"/>
      <c r="C32" s="18"/>
      <c r="D32" s="20"/>
      <c r="E32" s="19"/>
      <c r="F32" s="19"/>
      <c r="G32" s="21"/>
      <c r="H32" s="4"/>
    </row>
    <row r="33" spans="1:8" ht="13.5" hidden="1" thickBot="1">
      <c r="A33" s="24"/>
      <c r="B33" s="13"/>
      <c r="C33" s="13"/>
      <c r="D33" s="33"/>
      <c r="E33" s="33"/>
      <c r="F33" s="33"/>
      <c r="G33" s="16"/>
      <c r="H33" s="4"/>
    </row>
    <row r="34" spans="1:8" ht="13.5" hidden="1" thickBot="1">
      <c r="A34" s="17"/>
      <c r="B34" s="18"/>
      <c r="C34" s="18"/>
      <c r="D34" s="20"/>
      <c r="E34" s="19"/>
      <c r="F34" s="19"/>
      <c r="G34" s="21"/>
      <c r="H34" s="4"/>
    </row>
    <row r="35" spans="1:8" ht="13.5" hidden="1" thickBot="1">
      <c r="A35" s="24"/>
      <c r="B35" s="13"/>
      <c r="C35" s="13"/>
      <c r="D35" s="33"/>
      <c r="E35" s="15"/>
      <c r="F35" s="15"/>
      <c r="G35" s="16"/>
      <c r="H35" s="4"/>
    </row>
    <row r="36" spans="1:8" ht="13.5" hidden="1" thickBot="1">
      <c r="A36" s="17"/>
      <c r="B36" s="18"/>
      <c r="C36" s="18"/>
      <c r="D36" s="20"/>
      <c r="E36" s="19"/>
      <c r="F36" s="19"/>
      <c r="G36" s="21"/>
      <c r="H36" s="4"/>
    </row>
    <row r="37" spans="1:8" ht="13.5" hidden="1" thickBot="1">
      <c r="A37" s="12"/>
      <c r="B37" s="18"/>
      <c r="C37" s="36"/>
      <c r="D37" s="15"/>
      <c r="E37" s="15"/>
      <c r="F37" s="15"/>
      <c r="G37" s="37"/>
      <c r="H37" s="4"/>
    </row>
    <row r="38" spans="1:8" ht="12.75" hidden="1">
      <c r="A38" s="9"/>
      <c r="B38" s="9"/>
      <c r="C38" s="9"/>
      <c r="D38" s="9"/>
      <c r="E38" s="9"/>
      <c r="F38" s="9"/>
      <c r="G38" s="9"/>
      <c r="H38" s="4"/>
    </row>
    <row r="39" spans="1:8" ht="12.75" hidden="1">
      <c r="A39" s="9"/>
      <c r="B39" s="9"/>
      <c r="C39" s="9"/>
      <c r="D39" s="9"/>
      <c r="E39" s="9"/>
      <c r="F39" s="9"/>
      <c r="G39" s="9"/>
      <c r="H39" s="4"/>
    </row>
    <row r="40" spans="1:8" ht="12.75" hidden="1">
      <c r="A40" s="9"/>
      <c r="B40" s="9"/>
      <c r="C40" s="9"/>
      <c r="D40" s="9"/>
      <c r="E40" s="9"/>
      <c r="F40" s="9"/>
      <c r="G40" s="9"/>
      <c r="H40" s="4"/>
    </row>
    <row r="41" spans="1:8" ht="12.75" hidden="1">
      <c r="A41" s="9"/>
      <c r="B41" s="9"/>
      <c r="C41" s="9"/>
      <c r="D41" s="9"/>
      <c r="E41" s="9"/>
      <c r="F41" s="9"/>
      <c r="G41" s="9"/>
      <c r="H41" s="4"/>
    </row>
    <row r="42" spans="1:8" ht="12.75" hidden="1">
      <c r="A42" s="9"/>
      <c r="B42" s="9"/>
      <c r="C42" s="9"/>
      <c r="D42" s="9"/>
      <c r="E42" s="9"/>
      <c r="F42" s="9"/>
      <c r="G42" s="9"/>
      <c r="H42" s="4"/>
    </row>
    <row r="43" spans="1:8" ht="12.75" hidden="1">
      <c r="A43" s="9"/>
      <c r="B43" s="9"/>
      <c r="C43" s="9"/>
      <c r="D43" s="9"/>
      <c r="E43" s="9"/>
      <c r="F43" s="9"/>
      <c r="G43" s="9"/>
      <c r="H43" s="4"/>
    </row>
    <row r="44" spans="1:8" ht="12.75" hidden="1">
      <c r="A44" s="4"/>
      <c r="B44" s="4"/>
      <c r="C44" s="4"/>
      <c r="D44" s="4"/>
      <c r="E44" s="4"/>
      <c r="F44" s="4"/>
      <c r="G44" s="4"/>
      <c r="H44" s="4"/>
    </row>
    <row r="45" spans="1:8" ht="12.75" hidden="1">
      <c r="A45" s="4"/>
      <c r="B45" s="4"/>
      <c r="C45" s="4"/>
      <c r="D45" s="4"/>
      <c r="E45" s="4"/>
      <c r="F45" s="4"/>
      <c r="G45" s="4"/>
      <c r="H45" s="4"/>
    </row>
    <row r="46" spans="1:8" ht="12.75">
      <c r="A46" s="41"/>
      <c r="B46" s="41"/>
      <c r="C46" s="41"/>
      <c r="D46" s="41"/>
      <c r="E46" s="268" t="s">
        <v>176</v>
      </c>
      <c r="F46" s="268"/>
      <c r="G46" s="268"/>
      <c r="H46" s="39"/>
    </row>
    <row r="47" spans="2:7" ht="12.75">
      <c r="B47" s="41"/>
      <c r="C47" s="41"/>
      <c r="D47" s="243" t="s">
        <v>173</v>
      </c>
      <c r="E47" s="243"/>
      <c r="F47" s="243"/>
      <c r="G47" s="243"/>
    </row>
    <row r="48" spans="2:7" ht="12.75">
      <c r="B48" s="41"/>
      <c r="C48" s="41"/>
      <c r="D48" s="243" t="s">
        <v>168</v>
      </c>
      <c r="E48" s="243"/>
      <c r="F48" s="243"/>
      <c r="G48" s="243"/>
    </row>
    <row r="49" spans="2:7" ht="14.25" customHeight="1">
      <c r="B49" s="41"/>
      <c r="C49" s="41"/>
      <c r="D49" s="243" t="s">
        <v>169</v>
      </c>
      <c r="E49" s="243"/>
      <c r="F49" s="243"/>
      <c r="G49" s="243"/>
    </row>
    <row r="50" spans="2:7" ht="12.75" customHeight="1">
      <c r="B50" s="41"/>
      <c r="C50" s="41"/>
      <c r="D50" s="243" t="s">
        <v>170</v>
      </c>
      <c r="E50" s="243"/>
      <c r="F50" s="243"/>
      <c r="G50" s="243"/>
    </row>
    <row r="51" spans="2:7" ht="12.75" customHeight="1">
      <c r="B51" s="41"/>
      <c r="C51" s="41"/>
      <c r="D51" s="243" t="s">
        <v>188</v>
      </c>
      <c r="E51" s="243"/>
      <c r="F51" s="243"/>
      <c r="G51" s="243"/>
    </row>
    <row r="52" spans="1:7" ht="12.75">
      <c r="A52" s="41"/>
      <c r="B52" s="41"/>
      <c r="C52" s="41"/>
      <c r="D52" s="41"/>
      <c r="E52" s="41"/>
      <c r="F52" s="45"/>
      <c r="G52" s="41"/>
    </row>
    <row r="53" spans="1:7" ht="43.5" customHeight="1">
      <c r="A53" s="241" t="s">
        <v>177</v>
      </c>
      <c r="B53" s="242"/>
      <c r="C53" s="242"/>
      <c r="D53" s="242"/>
      <c r="E53" s="242"/>
      <c r="F53" s="242"/>
      <c r="G53" s="242"/>
    </row>
    <row r="54" spans="1:7" ht="14.25">
      <c r="A54" s="242" t="s">
        <v>36</v>
      </c>
      <c r="B54" s="242"/>
      <c r="C54" s="242"/>
      <c r="D54" s="242"/>
      <c r="E54" s="242"/>
      <c r="F54" s="242"/>
      <c r="G54" s="242"/>
    </row>
    <row r="55" spans="1:7" ht="14.25">
      <c r="A55" s="242" t="s">
        <v>178</v>
      </c>
      <c r="B55" s="242"/>
      <c r="C55" s="242"/>
      <c r="D55" s="242"/>
      <c r="E55" s="242"/>
      <c r="F55" s="242"/>
      <c r="G55" s="242"/>
    </row>
    <row r="56" spans="1:7" ht="13.5" thickBot="1">
      <c r="A56" s="41"/>
      <c r="B56" s="41"/>
      <c r="C56" s="41"/>
      <c r="D56" s="41"/>
      <c r="E56" s="41"/>
      <c r="F56" s="41"/>
      <c r="G56" s="41"/>
    </row>
    <row r="57" spans="1:7" ht="13.5" thickBot="1">
      <c r="A57" s="250" t="s">
        <v>24</v>
      </c>
      <c r="B57" s="256" t="s">
        <v>32</v>
      </c>
      <c r="C57" s="258" t="s">
        <v>34</v>
      </c>
      <c r="D57" s="248" t="s">
        <v>164</v>
      </c>
      <c r="E57" s="260"/>
      <c r="F57" s="250" t="s">
        <v>165</v>
      </c>
      <c r="G57" s="239" t="s">
        <v>35</v>
      </c>
    </row>
    <row r="58" spans="1:7" ht="20.25" customHeight="1" thickBot="1">
      <c r="A58" s="251"/>
      <c r="B58" s="257"/>
      <c r="C58" s="259"/>
      <c r="D58" s="47" t="s">
        <v>22</v>
      </c>
      <c r="E58" s="191" t="s">
        <v>23</v>
      </c>
      <c r="F58" s="251"/>
      <c r="G58" s="240"/>
    </row>
    <row r="59" spans="1:7" ht="13.5" thickBot="1">
      <c r="A59" s="48" t="s">
        <v>25</v>
      </c>
      <c r="B59" s="49" t="s">
        <v>11</v>
      </c>
      <c r="C59" s="74" t="s">
        <v>33</v>
      </c>
      <c r="D59" s="50">
        <f>SUM(D60:D67)</f>
        <v>2557.1</v>
      </c>
      <c r="E59" s="50">
        <f>SUM(E60:E67)</f>
        <v>2557.1</v>
      </c>
      <c r="F59" s="50">
        <f>SUM(F60:F67)</f>
        <v>426.20000000000005</v>
      </c>
      <c r="G59" s="78">
        <f aca="true" t="shared" si="0" ref="G59:G88">F59/E59</f>
        <v>0.16667318446677878</v>
      </c>
    </row>
    <row r="60" spans="1:7" ht="24">
      <c r="A60" s="200" t="s">
        <v>49</v>
      </c>
      <c r="B60" s="65" t="s">
        <v>11</v>
      </c>
      <c r="C60" s="186" t="s">
        <v>12</v>
      </c>
      <c r="D60" s="66">
        <v>743</v>
      </c>
      <c r="E60" s="66">
        <v>743</v>
      </c>
      <c r="F60" s="192">
        <v>166.9</v>
      </c>
      <c r="G60" s="194">
        <f t="shared" si="0"/>
        <v>0.22462987886944819</v>
      </c>
    </row>
    <row r="61" spans="1:7" ht="48" hidden="1">
      <c r="A61" s="201" t="s">
        <v>78</v>
      </c>
      <c r="B61" s="68" t="s">
        <v>11</v>
      </c>
      <c r="C61" s="188" t="s">
        <v>13</v>
      </c>
      <c r="D61" s="69"/>
      <c r="E61" s="69"/>
      <c r="F61" s="190">
        <v>0</v>
      </c>
      <c r="G61" s="195" t="e">
        <f t="shared" si="0"/>
        <v>#DIV/0!</v>
      </c>
    </row>
    <row r="62" spans="1:7" ht="36">
      <c r="A62" s="201" t="s">
        <v>26</v>
      </c>
      <c r="B62" s="68" t="s">
        <v>11</v>
      </c>
      <c r="C62" s="188" t="s">
        <v>14</v>
      </c>
      <c r="D62" s="69">
        <v>1766.6</v>
      </c>
      <c r="E62" s="69">
        <v>1766.6</v>
      </c>
      <c r="F62" s="69">
        <v>259.3</v>
      </c>
      <c r="G62" s="195">
        <f t="shared" si="0"/>
        <v>0.14677912374051852</v>
      </c>
    </row>
    <row r="63" spans="1:7" ht="12.75" hidden="1">
      <c r="A63" s="202" t="s">
        <v>72</v>
      </c>
      <c r="B63" s="189" t="s">
        <v>11</v>
      </c>
      <c r="C63" s="183" t="s">
        <v>50</v>
      </c>
      <c r="D63" s="190" t="s">
        <v>79</v>
      </c>
      <c r="E63" s="190" t="s">
        <v>79</v>
      </c>
      <c r="F63" s="190"/>
      <c r="G63" s="196" t="e">
        <f t="shared" si="0"/>
        <v>#VALUE!</v>
      </c>
    </row>
    <row r="64" spans="1:7" ht="44.25" customHeight="1">
      <c r="A64" s="201" t="s">
        <v>80</v>
      </c>
      <c r="B64" s="189" t="s">
        <v>11</v>
      </c>
      <c r="C64" s="183" t="s">
        <v>15</v>
      </c>
      <c r="D64" s="190">
        <v>37.5</v>
      </c>
      <c r="E64" s="190">
        <v>37.5</v>
      </c>
      <c r="F64" s="190">
        <v>0</v>
      </c>
      <c r="G64" s="195">
        <f t="shared" si="0"/>
        <v>0</v>
      </c>
    </row>
    <row r="65" spans="1:8" ht="23.25" customHeight="1" thickBot="1">
      <c r="A65" s="40" t="s">
        <v>179</v>
      </c>
      <c r="B65" s="189" t="s">
        <v>11</v>
      </c>
      <c r="C65" s="183" t="s">
        <v>77</v>
      </c>
      <c r="D65" s="190">
        <v>10</v>
      </c>
      <c r="E65" s="190">
        <v>10</v>
      </c>
      <c r="F65" s="190">
        <v>0</v>
      </c>
      <c r="G65" s="195">
        <f>F65/E65</f>
        <v>0</v>
      </c>
      <c r="H65" s="193"/>
    </row>
    <row r="66" spans="1:8" ht="23.25" customHeight="1" hidden="1">
      <c r="A66" s="40" t="s">
        <v>134</v>
      </c>
      <c r="B66" s="189" t="s">
        <v>11</v>
      </c>
      <c r="C66" s="183" t="s">
        <v>75</v>
      </c>
      <c r="D66" s="190">
        <v>0</v>
      </c>
      <c r="E66" s="190">
        <v>0</v>
      </c>
      <c r="F66" s="190">
        <v>0</v>
      </c>
      <c r="G66" s="195" t="e">
        <f>F66/E66</f>
        <v>#DIV/0!</v>
      </c>
      <c r="H66" s="193"/>
    </row>
    <row r="67" spans="1:7" ht="23.25" customHeight="1" hidden="1" thickBot="1">
      <c r="A67" s="201" t="s">
        <v>95</v>
      </c>
      <c r="B67" s="189" t="s">
        <v>11</v>
      </c>
      <c r="C67" s="183" t="s">
        <v>50</v>
      </c>
      <c r="D67" s="190"/>
      <c r="E67" s="190"/>
      <c r="F67" s="190"/>
      <c r="G67" s="197" t="e">
        <f>F67/E67</f>
        <v>#DIV/0!</v>
      </c>
    </row>
    <row r="68" spans="1:7" ht="13.5" thickBot="1">
      <c r="A68" s="51" t="s">
        <v>47</v>
      </c>
      <c r="B68" s="49" t="s">
        <v>12</v>
      </c>
      <c r="C68" s="74" t="s">
        <v>33</v>
      </c>
      <c r="D68" s="52">
        <f>SUM(D69)</f>
        <v>125.3</v>
      </c>
      <c r="E68" s="52">
        <f>SUM(E69)</f>
        <v>125.3</v>
      </c>
      <c r="F68" s="52">
        <f>F69</f>
        <v>15.3</v>
      </c>
      <c r="G68" s="115">
        <f t="shared" si="0"/>
        <v>0.12210694333599362</v>
      </c>
    </row>
    <row r="69" spans="1:7" ht="12" customHeight="1" thickBot="1">
      <c r="A69" s="53" t="s">
        <v>48</v>
      </c>
      <c r="B69" s="54" t="s">
        <v>12</v>
      </c>
      <c r="C69" s="71" t="s">
        <v>13</v>
      </c>
      <c r="D69" s="55">
        <v>125.3</v>
      </c>
      <c r="E69" s="55">
        <v>125.3</v>
      </c>
      <c r="F69" s="55">
        <v>15.3</v>
      </c>
      <c r="G69" s="73">
        <f t="shared" si="0"/>
        <v>0.12210694333599362</v>
      </c>
    </row>
    <row r="70" spans="1:7" ht="26.25" thickBot="1">
      <c r="A70" s="51" t="s">
        <v>29</v>
      </c>
      <c r="B70" s="49" t="s">
        <v>13</v>
      </c>
      <c r="C70" s="74" t="s">
        <v>33</v>
      </c>
      <c r="D70" s="56">
        <f>SUM(D71:D72)</f>
        <v>30</v>
      </c>
      <c r="E70" s="56">
        <f>SUM(E71:E72)</f>
        <v>30</v>
      </c>
      <c r="F70" s="56">
        <f>SUM(F71:F72)</f>
        <v>0</v>
      </c>
      <c r="G70" s="78">
        <f t="shared" si="0"/>
        <v>0</v>
      </c>
    </row>
    <row r="71" spans="1:7" ht="60.75" hidden="1" thickBot="1">
      <c r="A71" s="203" t="s">
        <v>96</v>
      </c>
      <c r="B71" s="54" t="s">
        <v>13</v>
      </c>
      <c r="C71" s="71" t="s">
        <v>16</v>
      </c>
      <c r="D71" s="57"/>
      <c r="E71" s="57"/>
      <c r="F71" s="58"/>
      <c r="G71" s="73" t="e">
        <f t="shared" si="0"/>
        <v>#DIV/0!</v>
      </c>
    </row>
    <row r="72" spans="1:7" ht="36.75" thickBot="1">
      <c r="A72" s="203" t="s">
        <v>158</v>
      </c>
      <c r="B72" s="59" t="s">
        <v>13</v>
      </c>
      <c r="C72" s="184" t="s">
        <v>17</v>
      </c>
      <c r="D72" s="60">
        <v>30</v>
      </c>
      <c r="E72" s="60">
        <v>30</v>
      </c>
      <c r="F72" s="58">
        <v>0</v>
      </c>
      <c r="G72" s="198">
        <f t="shared" si="0"/>
        <v>0</v>
      </c>
    </row>
    <row r="73" spans="1:7" ht="13.5" thickBot="1">
      <c r="A73" s="51" t="s">
        <v>37</v>
      </c>
      <c r="B73" s="49" t="s">
        <v>14</v>
      </c>
      <c r="C73" s="74" t="s">
        <v>33</v>
      </c>
      <c r="D73" s="50">
        <f>SUM(D74:D76)</f>
        <v>0</v>
      </c>
      <c r="E73" s="50">
        <f>SUM(E74:E76)</f>
        <v>970</v>
      </c>
      <c r="F73" s="50">
        <f>F75</f>
        <v>345.6</v>
      </c>
      <c r="G73" s="198">
        <f t="shared" si="0"/>
        <v>0.35628865979381447</v>
      </c>
    </row>
    <row r="74" spans="1:7" ht="13.5" hidden="1" thickBot="1">
      <c r="A74" s="204" t="s">
        <v>69</v>
      </c>
      <c r="B74" s="68" t="s">
        <v>14</v>
      </c>
      <c r="C74" s="188" t="s">
        <v>16</v>
      </c>
      <c r="D74" s="69"/>
      <c r="E74" s="69"/>
      <c r="F74" s="69"/>
      <c r="G74" s="198" t="e">
        <f t="shared" si="0"/>
        <v>#DIV/0!</v>
      </c>
    </row>
    <row r="75" spans="1:7" ht="13.5" thickBot="1">
      <c r="A75" s="204" t="s">
        <v>133</v>
      </c>
      <c r="B75" s="68" t="s">
        <v>14</v>
      </c>
      <c r="C75" s="188" t="s">
        <v>16</v>
      </c>
      <c r="D75" s="69">
        <v>0</v>
      </c>
      <c r="E75" s="69">
        <v>970</v>
      </c>
      <c r="F75" s="69">
        <v>345.6</v>
      </c>
      <c r="G75" s="198">
        <f t="shared" si="0"/>
        <v>0.35628865979381447</v>
      </c>
    </row>
    <row r="76" spans="1:7" ht="70.5" customHeight="1" hidden="1">
      <c r="A76" s="205" t="s">
        <v>130</v>
      </c>
      <c r="B76" s="61" t="s">
        <v>14</v>
      </c>
      <c r="C76" s="185" t="s">
        <v>71</v>
      </c>
      <c r="D76" s="62"/>
      <c r="E76" s="62"/>
      <c r="F76" s="62"/>
      <c r="G76" s="76" t="e">
        <f t="shared" si="0"/>
        <v>#DIV/0!</v>
      </c>
    </row>
    <row r="77" spans="1:7" ht="13.5" hidden="1" thickBot="1">
      <c r="A77" s="206" t="s">
        <v>70</v>
      </c>
      <c r="B77" s="54" t="s">
        <v>14</v>
      </c>
      <c r="C77" s="71" t="s">
        <v>71</v>
      </c>
      <c r="D77" s="63">
        <v>0</v>
      </c>
      <c r="E77" s="63">
        <v>0</v>
      </c>
      <c r="F77" s="63"/>
      <c r="G77" s="73" t="e">
        <f t="shared" si="0"/>
        <v>#DIV/0!</v>
      </c>
    </row>
    <row r="78" spans="1:7" ht="13.5" hidden="1" thickBot="1">
      <c r="A78" s="206" t="s">
        <v>70</v>
      </c>
      <c r="B78" s="54" t="s">
        <v>14</v>
      </c>
      <c r="C78" s="71" t="s">
        <v>71</v>
      </c>
      <c r="D78" s="63">
        <v>0</v>
      </c>
      <c r="E78" s="63">
        <v>0</v>
      </c>
      <c r="F78" s="63"/>
      <c r="G78" s="73" t="e">
        <f t="shared" si="0"/>
        <v>#DIV/0!</v>
      </c>
    </row>
    <row r="79" spans="1:7" ht="39" hidden="1" thickBot="1">
      <c r="A79" s="206" t="s">
        <v>97</v>
      </c>
      <c r="B79" s="54" t="s">
        <v>14</v>
      </c>
      <c r="C79" s="71" t="s">
        <v>71</v>
      </c>
      <c r="D79" s="63">
        <v>0</v>
      </c>
      <c r="E79" s="63">
        <v>0</v>
      </c>
      <c r="F79" s="63"/>
      <c r="G79" s="73" t="e">
        <f t="shared" si="0"/>
        <v>#DIV/0!</v>
      </c>
    </row>
    <row r="80" spans="1:7" ht="39" hidden="1" thickBot="1">
      <c r="A80" s="206" t="s">
        <v>98</v>
      </c>
      <c r="B80" s="54" t="s">
        <v>14</v>
      </c>
      <c r="C80" s="71" t="s">
        <v>71</v>
      </c>
      <c r="D80" s="63"/>
      <c r="E80" s="63"/>
      <c r="F80" s="63"/>
      <c r="G80" s="73" t="e">
        <f t="shared" si="0"/>
        <v>#DIV/0!</v>
      </c>
    </row>
    <row r="81" spans="1:7" ht="13.5" thickBot="1">
      <c r="A81" s="51" t="s">
        <v>28</v>
      </c>
      <c r="B81" s="49" t="s">
        <v>18</v>
      </c>
      <c r="C81" s="74" t="s">
        <v>33</v>
      </c>
      <c r="D81" s="50">
        <f>D83+D84</f>
        <v>384.6</v>
      </c>
      <c r="E81" s="50">
        <f>E83+E84</f>
        <v>384.6</v>
      </c>
      <c r="F81" s="50">
        <f>F83+F84+F82</f>
        <v>30.9</v>
      </c>
      <c r="G81" s="78">
        <f t="shared" si="0"/>
        <v>0.08034321372854913</v>
      </c>
    </row>
    <row r="82" spans="1:7" ht="12.75" hidden="1">
      <c r="A82" s="207" t="s">
        <v>19</v>
      </c>
      <c r="B82" s="65" t="s">
        <v>18</v>
      </c>
      <c r="C82" s="186" t="s">
        <v>11</v>
      </c>
      <c r="D82" s="66">
        <v>0</v>
      </c>
      <c r="E82" s="66">
        <v>0</v>
      </c>
      <c r="F82" s="66">
        <v>0</v>
      </c>
      <c r="G82" s="194" t="e">
        <f t="shared" si="0"/>
        <v>#DIV/0!</v>
      </c>
    </row>
    <row r="83" spans="1:7" ht="12.75" hidden="1">
      <c r="A83" s="208" t="s">
        <v>20</v>
      </c>
      <c r="B83" s="67" t="s">
        <v>18</v>
      </c>
      <c r="C83" s="187" t="s">
        <v>12</v>
      </c>
      <c r="D83" s="55">
        <v>0</v>
      </c>
      <c r="E83" s="55">
        <v>0</v>
      </c>
      <c r="F83" s="55">
        <v>0</v>
      </c>
      <c r="G83" s="199" t="e">
        <f t="shared" si="0"/>
        <v>#DIV/0!</v>
      </c>
    </row>
    <row r="84" spans="1:7" ht="13.5" thickBot="1">
      <c r="A84" s="209" t="s">
        <v>51</v>
      </c>
      <c r="B84" s="68" t="s">
        <v>18</v>
      </c>
      <c r="C84" s="188" t="s">
        <v>13</v>
      </c>
      <c r="D84" s="69">
        <v>384.6</v>
      </c>
      <c r="E84" s="69">
        <v>384.6</v>
      </c>
      <c r="F84" s="69">
        <v>30.9</v>
      </c>
      <c r="G84" s="195">
        <f t="shared" si="0"/>
        <v>0.08034321372854913</v>
      </c>
    </row>
    <row r="85" spans="1:7" ht="31.5" customHeight="1" hidden="1" thickBot="1">
      <c r="A85" s="51" t="s">
        <v>148</v>
      </c>
      <c r="B85" s="49" t="s">
        <v>50</v>
      </c>
      <c r="C85" s="74" t="s">
        <v>33</v>
      </c>
      <c r="D85" s="52">
        <f>SUM(D86:D86)</f>
        <v>0</v>
      </c>
      <c r="E85" s="52">
        <f>SUM(E86:E86)</f>
        <v>0</v>
      </c>
      <c r="F85" s="52">
        <f>SUM(F86:F86)</f>
        <v>0</v>
      </c>
      <c r="G85" s="73" t="e">
        <f>F85/E85</f>
        <v>#DIV/0!</v>
      </c>
    </row>
    <row r="86" spans="1:7" ht="24" customHeight="1" hidden="1" thickBot="1">
      <c r="A86" s="216" t="s">
        <v>149</v>
      </c>
      <c r="B86" s="67" t="s">
        <v>50</v>
      </c>
      <c r="C86" s="187" t="s">
        <v>12</v>
      </c>
      <c r="D86" s="66">
        <v>0</v>
      </c>
      <c r="E86" s="66">
        <v>0</v>
      </c>
      <c r="F86" s="192">
        <v>0</v>
      </c>
      <c r="G86" s="194" t="e">
        <f>F86/E86</f>
        <v>#DIV/0!</v>
      </c>
    </row>
    <row r="87" spans="1:7" ht="31.5" customHeight="1" thickBot="1">
      <c r="A87" s="51" t="s">
        <v>146</v>
      </c>
      <c r="B87" s="49" t="s">
        <v>21</v>
      </c>
      <c r="C87" s="74" t="s">
        <v>33</v>
      </c>
      <c r="D87" s="52">
        <f>SUM(D88:D88)</f>
        <v>30</v>
      </c>
      <c r="E87" s="52">
        <f>SUM(E88:E88)</f>
        <v>30</v>
      </c>
      <c r="F87" s="52">
        <f>SUM(F88:F88)</f>
        <v>3.8</v>
      </c>
      <c r="G87" s="73">
        <f t="shared" si="0"/>
        <v>0.12666666666666665</v>
      </c>
    </row>
    <row r="88" spans="1:7" ht="24" customHeight="1" thickBot="1">
      <c r="A88" s="216" t="s">
        <v>159</v>
      </c>
      <c r="B88" s="67" t="s">
        <v>21</v>
      </c>
      <c r="C88" s="187" t="s">
        <v>11</v>
      </c>
      <c r="D88" s="66">
        <v>30</v>
      </c>
      <c r="E88" s="66">
        <v>30</v>
      </c>
      <c r="F88" s="192">
        <v>3.8</v>
      </c>
      <c r="G88" s="194">
        <f t="shared" si="0"/>
        <v>0.12666666666666665</v>
      </c>
    </row>
    <row r="89" spans="1:7" ht="23.25" customHeight="1" hidden="1" thickBot="1">
      <c r="A89" s="70" t="s">
        <v>76</v>
      </c>
      <c r="B89" s="54" t="s">
        <v>17</v>
      </c>
      <c r="C89" s="71" t="s">
        <v>15</v>
      </c>
      <c r="D89" s="63">
        <v>0</v>
      </c>
      <c r="E89" s="63">
        <v>0</v>
      </c>
      <c r="F89" s="72">
        <v>0</v>
      </c>
      <c r="G89" s="73">
        <v>0</v>
      </c>
    </row>
    <row r="90" spans="1:7" ht="23.25" customHeight="1" hidden="1" thickBot="1">
      <c r="A90" s="64" t="s">
        <v>150</v>
      </c>
      <c r="B90" s="49" t="s">
        <v>77</v>
      </c>
      <c r="C90" s="74" t="s">
        <v>33</v>
      </c>
      <c r="D90" s="52">
        <f>D91</f>
        <v>0</v>
      </c>
      <c r="E90" s="52">
        <f>E91</f>
        <v>0</v>
      </c>
      <c r="F90" s="52">
        <f>F91</f>
        <v>0</v>
      </c>
      <c r="G90" s="73" t="e">
        <f>F90/E90</f>
        <v>#DIV/0!</v>
      </c>
    </row>
    <row r="91" spans="1:7" ht="23.25" customHeight="1" hidden="1" thickBot="1">
      <c r="A91" s="70" t="s">
        <v>151</v>
      </c>
      <c r="B91" s="61" t="s">
        <v>77</v>
      </c>
      <c r="C91" s="186" t="s">
        <v>11</v>
      </c>
      <c r="D91" s="66">
        <v>0</v>
      </c>
      <c r="E91" s="66">
        <v>0</v>
      </c>
      <c r="F91" s="75">
        <v>0</v>
      </c>
      <c r="G91" s="76" t="e">
        <f>F91/E91</f>
        <v>#DIV/0!</v>
      </c>
    </row>
    <row r="92" spans="1:7" ht="13.5" thickBot="1">
      <c r="A92" s="118" t="s">
        <v>27</v>
      </c>
      <c r="B92" s="54"/>
      <c r="C92" s="71"/>
      <c r="D92" s="50">
        <f>D59+D68+D70+D73+D81+D90+D87</f>
        <v>3127</v>
      </c>
      <c r="E92" s="50">
        <f>E59+E68+E70+E73+E81+E90+E87</f>
        <v>4097</v>
      </c>
      <c r="F92" s="50">
        <f>F59+F68+F70+F73+F81+F90+F87+F85</f>
        <v>821.8000000000001</v>
      </c>
      <c r="G92" s="78">
        <f>F92/E92</f>
        <v>0.20058579448376862</v>
      </c>
    </row>
    <row r="93" spans="1:7" ht="12.75">
      <c r="A93" s="41"/>
      <c r="B93" s="41"/>
      <c r="C93" s="41"/>
      <c r="D93" s="41"/>
      <c r="E93" s="41"/>
      <c r="F93" s="41"/>
      <c r="G93" s="41"/>
    </row>
  </sheetData>
  <sheetProtection/>
  <mergeCells count="24">
    <mergeCell ref="D48:G48"/>
    <mergeCell ref="D49:G49"/>
    <mergeCell ref="D50:G50"/>
    <mergeCell ref="D51:G51"/>
    <mergeCell ref="E46:G46"/>
    <mergeCell ref="A55:G55"/>
    <mergeCell ref="D47:G47"/>
    <mergeCell ref="A7:G7"/>
    <mergeCell ref="A8:G8"/>
    <mergeCell ref="A9:G9"/>
    <mergeCell ref="F11:F12"/>
    <mergeCell ref="G11:G12"/>
    <mergeCell ref="A11:A12"/>
    <mergeCell ref="B11:B12"/>
    <mergeCell ref="F57:F58"/>
    <mergeCell ref="G57:G58"/>
    <mergeCell ref="C11:C12"/>
    <mergeCell ref="D11:E11"/>
    <mergeCell ref="A57:A58"/>
    <mergeCell ref="B57:B58"/>
    <mergeCell ref="C57:C58"/>
    <mergeCell ref="D57:E57"/>
    <mergeCell ref="A53:G53"/>
    <mergeCell ref="A54:G54"/>
  </mergeCells>
  <printOptions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7">
      <selection activeCell="I12" sqref="I12"/>
    </sheetView>
  </sheetViews>
  <sheetFormatPr defaultColWidth="9.140625" defaultRowHeight="12.75"/>
  <cols>
    <col min="1" max="1" width="9.7109375" style="0" customWidth="1"/>
    <col min="2" max="2" width="11.00390625" style="0" customWidth="1"/>
    <col min="3" max="4" width="11.421875" style="0" customWidth="1"/>
    <col min="5" max="5" width="13.28125" style="0" customWidth="1"/>
    <col min="6" max="6" width="13.8515625" style="0" customWidth="1"/>
    <col min="7" max="7" width="13.00390625" style="0" customWidth="1"/>
    <col min="8" max="8" width="11.7109375" style="0" customWidth="1"/>
    <col min="9" max="10" width="12.421875" style="0" customWidth="1"/>
    <col min="11" max="11" width="14.7109375" style="0" customWidth="1"/>
  </cols>
  <sheetData>
    <row r="1" ht="12.75" hidden="1">
      <c r="K1" s="1" t="s">
        <v>99</v>
      </c>
    </row>
    <row r="2" spans="9:12" ht="12.75">
      <c r="I2" s="41"/>
      <c r="J2" s="42"/>
      <c r="K2" s="42"/>
      <c r="L2" s="42"/>
    </row>
    <row r="3" spans="1:12" ht="12.75">
      <c r="A3" s="41"/>
      <c r="B3" s="41"/>
      <c r="C3" s="41"/>
      <c r="D3" s="41"/>
      <c r="E3" s="41"/>
      <c r="F3" s="41"/>
      <c r="G3" s="41"/>
      <c r="H3" s="41"/>
      <c r="I3" s="243" t="s">
        <v>153</v>
      </c>
      <c r="J3" s="243"/>
      <c r="K3" s="243"/>
      <c r="L3" s="43"/>
    </row>
    <row r="4" spans="2:11" ht="12.75">
      <c r="B4" s="41"/>
      <c r="C4" s="41"/>
      <c r="G4" s="223"/>
      <c r="K4" s="223" t="s">
        <v>173</v>
      </c>
    </row>
    <row r="5" spans="2:11" ht="12.75">
      <c r="B5" s="41"/>
      <c r="C5" s="41"/>
      <c r="G5" s="223"/>
      <c r="K5" s="223" t="s">
        <v>168</v>
      </c>
    </row>
    <row r="6" spans="2:11" ht="12.75" customHeight="1">
      <c r="B6" s="41"/>
      <c r="C6" s="41"/>
      <c r="G6" s="223"/>
      <c r="K6" s="223" t="s">
        <v>169</v>
      </c>
    </row>
    <row r="7" spans="2:11" ht="12.75" customHeight="1">
      <c r="B7" s="41"/>
      <c r="C7" s="41"/>
      <c r="G7" s="223"/>
      <c r="K7" s="223" t="s">
        <v>170</v>
      </c>
    </row>
    <row r="8" spans="2:11" ht="12.75" customHeight="1">
      <c r="B8" s="41"/>
      <c r="C8" s="41"/>
      <c r="G8" s="223"/>
      <c r="K8" s="223" t="s">
        <v>189</v>
      </c>
    </row>
    <row r="9" spans="1:12" ht="43.5" customHeight="1">
      <c r="A9" s="241" t="s">
        <v>184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41"/>
    </row>
    <row r="10" spans="1:12" ht="9" customHeight="1" thickBo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15.75" customHeight="1" thickBot="1">
      <c r="A11" s="271" t="s">
        <v>81</v>
      </c>
      <c r="B11" s="272"/>
      <c r="C11" s="235" t="s">
        <v>185</v>
      </c>
      <c r="D11" s="275" t="s">
        <v>186</v>
      </c>
      <c r="E11" s="250" t="s">
        <v>82</v>
      </c>
      <c r="F11" s="277" t="s">
        <v>83</v>
      </c>
      <c r="G11" s="278"/>
      <c r="H11" s="278"/>
      <c r="I11" s="278"/>
      <c r="J11" s="278"/>
      <c r="K11" s="279"/>
      <c r="L11" s="41"/>
    </row>
    <row r="12" spans="1:12" ht="228" customHeight="1" thickBot="1">
      <c r="A12" s="273"/>
      <c r="B12" s="274"/>
      <c r="C12" s="238"/>
      <c r="D12" s="276"/>
      <c r="E12" s="251"/>
      <c r="F12" s="116" t="s">
        <v>187</v>
      </c>
      <c r="G12" s="47" t="s">
        <v>84</v>
      </c>
      <c r="H12" s="116" t="s">
        <v>85</v>
      </c>
      <c r="I12" s="47" t="s">
        <v>86</v>
      </c>
      <c r="J12" s="47" t="s">
        <v>87</v>
      </c>
      <c r="K12" s="117" t="s">
        <v>88</v>
      </c>
      <c r="L12" s="41"/>
    </row>
    <row r="13" spans="1:12" ht="13.5" thickBot="1">
      <c r="A13" s="118" t="s">
        <v>32</v>
      </c>
      <c r="B13" s="48" t="s">
        <v>89</v>
      </c>
      <c r="C13" s="48"/>
      <c r="D13" s="119"/>
      <c r="E13" s="48"/>
      <c r="F13" s="119"/>
      <c r="G13" s="48"/>
      <c r="H13" s="119"/>
      <c r="I13" s="48"/>
      <c r="J13" s="120"/>
      <c r="K13" s="48"/>
      <c r="L13" s="41"/>
    </row>
    <row r="14" spans="1:12" ht="12.75">
      <c r="A14" s="121" t="s">
        <v>11</v>
      </c>
      <c r="B14" s="122" t="s">
        <v>12</v>
      </c>
      <c r="C14" s="123">
        <v>743</v>
      </c>
      <c r="D14" s="123">
        <v>743</v>
      </c>
      <c r="E14" s="123">
        <f aca="true" t="shared" si="0" ref="E14:E26">D14-C14</f>
        <v>0</v>
      </c>
      <c r="F14" s="124"/>
      <c r="G14" s="123"/>
      <c r="H14" s="124"/>
      <c r="I14" s="123"/>
      <c r="J14" s="124"/>
      <c r="K14" s="123"/>
      <c r="L14" s="41"/>
    </row>
    <row r="15" spans="1:12" ht="12.75">
      <c r="A15" s="125" t="s">
        <v>11</v>
      </c>
      <c r="B15" s="126" t="s">
        <v>14</v>
      </c>
      <c r="C15" s="127">
        <v>1766.6</v>
      </c>
      <c r="D15" s="127">
        <v>1766.6</v>
      </c>
      <c r="E15" s="123">
        <f t="shared" si="0"/>
        <v>0</v>
      </c>
      <c r="F15" s="128"/>
      <c r="G15" s="127"/>
      <c r="H15" s="128"/>
      <c r="I15" s="127"/>
      <c r="J15" s="128"/>
      <c r="K15" s="127"/>
      <c r="L15" s="41"/>
    </row>
    <row r="16" spans="1:12" ht="12.75">
      <c r="A16" s="125" t="s">
        <v>11</v>
      </c>
      <c r="B16" s="126" t="s">
        <v>15</v>
      </c>
      <c r="C16" s="127">
        <v>37.5</v>
      </c>
      <c r="D16" s="127">
        <v>37.5</v>
      </c>
      <c r="E16" s="123">
        <f t="shared" si="0"/>
        <v>0</v>
      </c>
      <c r="F16" s="128"/>
      <c r="G16" s="127"/>
      <c r="H16" s="128"/>
      <c r="I16" s="127"/>
      <c r="J16" s="128"/>
      <c r="K16" s="127"/>
      <c r="L16" s="41"/>
    </row>
    <row r="17" spans="1:12" ht="12.75">
      <c r="A17" s="125" t="s">
        <v>11</v>
      </c>
      <c r="B17" s="126" t="s">
        <v>77</v>
      </c>
      <c r="C17" s="127">
        <v>10</v>
      </c>
      <c r="D17" s="127">
        <v>10</v>
      </c>
      <c r="E17" s="123">
        <f t="shared" si="0"/>
        <v>0</v>
      </c>
      <c r="F17" s="128"/>
      <c r="G17" s="127"/>
      <c r="H17" s="128"/>
      <c r="I17" s="127"/>
      <c r="J17" s="128"/>
      <c r="K17" s="127"/>
      <c r="L17" s="41"/>
    </row>
    <row r="18" spans="1:12" ht="12.75">
      <c r="A18" s="125" t="s">
        <v>12</v>
      </c>
      <c r="B18" s="126" t="s">
        <v>13</v>
      </c>
      <c r="C18" s="127">
        <v>125.3</v>
      </c>
      <c r="D18" s="127">
        <v>125.3</v>
      </c>
      <c r="E18" s="123">
        <f t="shared" si="0"/>
        <v>0</v>
      </c>
      <c r="F18" s="128"/>
      <c r="G18" s="127"/>
      <c r="H18" s="128"/>
      <c r="I18" s="127"/>
      <c r="J18" s="128"/>
      <c r="K18" s="127"/>
      <c r="L18" s="41"/>
    </row>
    <row r="19" spans="1:12" ht="12.75">
      <c r="A19" s="125" t="s">
        <v>13</v>
      </c>
      <c r="B19" s="126" t="s">
        <v>17</v>
      </c>
      <c r="C19" s="127">
        <v>30</v>
      </c>
      <c r="D19" s="127">
        <v>30</v>
      </c>
      <c r="E19" s="123">
        <f t="shared" si="0"/>
        <v>0</v>
      </c>
      <c r="F19" s="128"/>
      <c r="G19" s="127"/>
      <c r="H19" s="128"/>
      <c r="I19" s="127"/>
      <c r="J19" s="128"/>
      <c r="K19" s="127"/>
      <c r="L19" s="41"/>
    </row>
    <row r="20" spans="1:12" ht="12.75">
      <c r="A20" s="125" t="s">
        <v>14</v>
      </c>
      <c r="B20" s="126" t="s">
        <v>16</v>
      </c>
      <c r="C20" s="127">
        <v>0</v>
      </c>
      <c r="D20" s="127">
        <v>970</v>
      </c>
      <c r="E20" s="123">
        <f t="shared" si="0"/>
        <v>970</v>
      </c>
      <c r="F20" s="128">
        <v>970</v>
      </c>
      <c r="G20" s="127"/>
      <c r="H20" s="128"/>
      <c r="I20" s="127"/>
      <c r="J20" s="128"/>
      <c r="K20" s="127"/>
      <c r="L20" s="41"/>
    </row>
    <row r="21" spans="1:12" ht="12.75" hidden="1">
      <c r="A21" s="125" t="s">
        <v>14</v>
      </c>
      <c r="B21" s="126" t="s">
        <v>71</v>
      </c>
      <c r="C21" s="127">
        <v>0</v>
      </c>
      <c r="D21" s="127">
        <v>0</v>
      </c>
      <c r="E21" s="123">
        <f t="shared" si="0"/>
        <v>0</v>
      </c>
      <c r="F21" s="128"/>
      <c r="G21" s="127"/>
      <c r="H21" s="128"/>
      <c r="I21" s="127"/>
      <c r="J21" s="128"/>
      <c r="K21" s="127"/>
      <c r="L21" s="41"/>
    </row>
    <row r="22" spans="1:12" ht="12.75" hidden="1">
      <c r="A22" s="125" t="s">
        <v>18</v>
      </c>
      <c r="B22" s="126" t="s">
        <v>11</v>
      </c>
      <c r="C22" s="127">
        <v>0</v>
      </c>
      <c r="D22" s="127">
        <v>0</v>
      </c>
      <c r="E22" s="123">
        <f t="shared" si="0"/>
        <v>0</v>
      </c>
      <c r="F22" s="128"/>
      <c r="G22" s="127"/>
      <c r="H22" s="128"/>
      <c r="I22" s="127"/>
      <c r="J22" s="128"/>
      <c r="K22" s="127"/>
      <c r="L22" s="41"/>
    </row>
    <row r="23" spans="1:12" ht="12.75" customHeight="1" hidden="1">
      <c r="A23" s="125" t="s">
        <v>18</v>
      </c>
      <c r="B23" s="126" t="s">
        <v>12</v>
      </c>
      <c r="C23" s="127">
        <v>0</v>
      </c>
      <c r="D23" s="127">
        <v>0</v>
      </c>
      <c r="E23" s="123">
        <f t="shared" si="0"/>
        <v>0</v>
      </c>
      <c r="F23" s="128"/>
      <c r="G23" s="127"/>
      <c r="H23" s="128"/>
      <c r="I23" s="127"/>
      <c r="J23" s="128"/>
      <c r="K23" s="127"/>
      <c r="L23" s="41"/>
    </row>
    <row r="24" spans="1:12" ht="12.75" hidden="1">
      <c r="A24" s="129" t="s">
        <v>18</v>
      </c>
      <c r="B24" s="130" t="s">
        <v>12</v>
      </c>
      <c r="C24" s="127">
        <v>0</v>
      </c>
      <c r="D24" s="127">
        <v>0</v>
      </c>
      <c r="E24" s="123">
        <f t="shared" si="0"/>
        <v>0</v>
      </c>
      <c r="F24" s="131"/>
      <c r="G24" s="132"/>
      <c r="H24" s="131"/>
      <c r="I24" s="132"/>
      <c r="J24" s="131"/>
      <c r="K24" s="132"/>
      <c r="L24" s="41"/>
    </row>
    <row r="25" spans="1:12" ht="12.75">
      <c r="A25" s="129" t="s">
        <v>18</v>
      </c>
      <c r="B25" s="130" t="s">
        <v>13</v>
      </c>
      <c r="C25" s="132">
        <v>384.6</v>
      </c>
      <c r="D25" s="132">
        <v>384.6</v>
      </c>
      <c r="E25" s="123">
        <f t="shared" si="0"/>
        <v>0</v>
      </c>
      <c r="F25" s="128"/>
      <c r="G25" s="132"/>
      <c r="H25" s="131"/>
      <c r="I25" s="132"/>
      <c r="J25" s="131"/>
      <c r="K25" s="132"/>
      <c r="L25" s="41"/>
    </row>
    <row r="26" spans="1:12" ht="12.75" customHeight="1" hidden="1">
      <c r="A26" s="129" t="s">
        <v>50</v>
      </c>
      <c r="B26" s="130" t="s">
        <v>12</v>
      </c>
      <c r="C26" s="132"/>
      <c r="D26" s="132"/>
      <c r="E26" s="123">
        <f t="shared" si="0"/>
        <v>0</v>
      </c>
      <c r="F26" s="131"/>
      <c r="G26" s="132"/>
      <c r="H26" s="131"/>
      <c r="I26" s="132"/>
      <c r="J26" s="131"/>
      <c r="K26" s="132"/>
      <c r="L26" s="41"/>
    </row>
    <row r="27" spans="1:12" ht="13.5" customHeight="1" thickBot="1">
      <c r="A27" s="129" t="s">
        <v>21</v>
      </c>
      <c r="B27" s="130" t="s">
        <v>11</v>
      </c>
      <c r="C27" s="132">
        <v>30</v>
      </c>
      <c r="D27" s="132">
        <v>30</v>
      </c>
      <c r="E27" s="123">
        <f>D27-C27</f>
        <v>0</v>
      </c>
      <c r="F27" s="131"/>
      <c r="G27" s="132"/>
      <c r="H27" s="131"/>
      <c r="I27" s="132"/>
      <c r="J27" s="131"/>
      <c r="K27" s="132"/>
      <c r="L27" s="41"/>
    </row>
    <row r="28" spans="1:12" ht="13.5" customHeight="1" hidden="1" thickBot="1">
      <c r="A28" s="129" t="s">
        <v>77</v>
      </c>
      <c r="B28" s="130" t="s">
        <v>11</v>
      </c>
      <c r="C28" s="132">
        <v>0</v>
      </c>
      <c r="D28" s="132">
        <v>0</v>
      </c>
      <c r="E28" s="123">
        <f>D28-C28</f>
        <v>0</v>
      </c>
      <c r="F28" s="131"/>
      <c r="G28" s="132"/>
      <c r="H28" s="131"/>
      <c r="I28" s="132"/>
      <c r="J28" s="131"/>
      <c r="K28" s="132"/>
      <c r="L28" s="41"/>
    </row>
    <row r="29" spans="1:12" ht="13.5" thickBot="1">
      <c r="A29" s="269" t="s">
        <v>90</v>
      </c>
      <c r="B29" s="270"/>
      <c r="C29" s="50">
        <f>SUM(C14:C28)</f>
        <v>3127</v>
      </c>
      <c r="D29" s="50">
        <f>SUM(D14:D28)</f>
        <v>4097</v>
      </c>
      <c r="E29" s="77">
        <f>SUM(E14:E28)</f>
        <v>970</v>
      </c>
      <c r="F29" s="50">
        <f>SUM(F14:F28)</f>
        <v>970</v>
      </c>
      <c r="G29" s="133">
        <f>SUM(G14:G26)</f>
        <v>0</v>
      </c>
      <c r="H29" s="50">
        <f>SUM(H14:H26)</f>
        <v>0</v>
      </c>
      <c r="I29" s="133">
        <f>SUM(I14:I28)</f>
        <v>0</v>
      </c>
      <c r="J29" s="50">
        <f>SUM(J14:J26)</f>
        <v>0</v>
      </c>
      <c r="K29" s="134">
        <f>SUM(K14:K26)</f>
        <v>0</v>
      </c>
      <c r="L29" s="41"/>
    </row>
    <row r="30" spans="1:12" ht="12.75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41"/>
    </row>
  </sheetData>
  <sheetProtection/>
  <mergeCells count="8">
    <mergeCell ref="I3:K3"/>
    <mergeCell ref="A29:B29"/>
    <mergeCell ref="A11:B12"/>
    <mergeCell ref="C11:C12"/>
    <mergeCell ref="D11:D12"/>
    <mergeCell ref="E11:E12"/>
    <mergeCell ref="F11:K11"/>
    <mergeCell ref="A9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5">
      <selection activeCell="J8" sqref="J8"/>
    </sheetView>
  </sheetViews>
  <sheetFormatPr defaultColWidth="9.140625" defaultRowHeight="12.75"/>
  <sheetData>
    <row r="1" spans="8:9" ht="12.75" hidden="1">
      <c r="H1" s="1"/>
      <c r="I1" s="1" t="s">
        <v>99</v>
      </c>
    </row>
    <row r="2" spans="2:10" ht="317.25" customHeight="1">
      <c r="B2" s="41"/>
      <c r="C2" s="41"/>
      <c r="G2" s="41"/>
      <c r="H2" s="41"/>
      <c r="I2" s="42"/>
      <c r="J2" s="42"/>
    </row>
    <row r="3" spans="2:10" ht="13.5" customHeight="1">
      <c r="B3" s="41"/>
      <c r="C3" s="41"/>
      <c r="G3" s="243" t="s">
        <v>154</v>
      </c>
      <c r="H3" s="243"/>
      <c r="I3" s="243"/>
      <c r="J3" s="243"/>
    </row>
    <row r="4" spans="2:10" ht="12.75">
      <c r="B4" s="41"/>
      <c r="C4" s="41"/>
      <c r="G4" s="223"/>
      <c r="J4" s="223" t="s">
        <v>173</v>
      </c>
    </row>
    <row r="5" spans="2:10" ht="12.75">
      <c r="B5" s="41"/>
      <c r="C5" s="41"/>
      <c r="G5" s="223"/>
      <c r="J5" s="223" t="s">
        <v>168</v>
      </c>
    </row>
    <row r="6" spans="2:10" ht="12.75" customHeight="1">
      <c r="B6" s="41"/>
      <c r="C6" s="41"/>
      <c r="G6" s="223"/>
      <c r="J6" s="223" t="s">
        <v>169</v>
      </c>
    </row>
    <row r="7" spans="2:10" ht="12.75" customHeight="1">
      <c r="B7" s="41"/>
      <c r="C7" s="41"/>
      <c r="G7" s="223"/>
      <c r="J7" s="223" t="s">
        <v>170</v>
      </c>
    </row>
    <row r="8" spans="2:10" ht="12.75" customHeight="1">
      <c r="B8" s="41"/>
      <c r="C8" s="41"/>
      <c r="G8" s="223"/>
      <c r="J8" s="223" t="s">
        <v>189</v>
      </c>
    </row>
    <row r="9" spans="1:10" ht="12.75">
      <c r="A9" s="41"/>
      <c r="B9" s="41"/>
      <c r="C9" s="41"/>
      <c r="D9" s="41"/>
      <c r="E9" s="41"/>
      <c r="F9" s="41"/>
      <c r="G9" s="41"/>
      <c r="H9" s="42"/>
      <c r="I9" s="43"/>
      <c r="J9" s="42"/>
    </row>
    <row r="10" spans="1:10" ht="48" customHeight="1">
      <c r="A10" s="280" t="s">
        <v>183</v>
      </c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3.5" thickBot="1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30" customHeight="1" thickBot="1">
      <c r="A12" s="41"/>
      <c r="B12" s="281" t="s">
        <v>91</v>
      </c>
      <c r="C12" s="282"/>
      <c r="D12" s="282"/>
      <c r="E12" s="282"/>
      <c r="F12" s="282"/>
      <c r="G12" s="283"/>
      <c r="H12" s="284">
        <v>4.5</v>
      </c>
      <c r="I12" s="285"/>
      <c r="J12" s="41"/>
    </row>
    <row r="13" spans="1:10" ht="48.75" customHeight="1" thickBot="1">
      <c r="A13" s="41"/>
      <c r="B13" s="281" t="s">
        <v>92</v>
      </c>
      <c r="C13" s="282"/>
      <c r="D13" s="282"/>
      <c r="E13" s="282"/>
      <c r="F13" s="282"/>
      <c r="G13" s="283"/>
      <c r="H13" s="286">
        <v>327.3</v>
      </c>
      <c r="I13" s="287"/>
      <c r="J13" s="41"/>
    </row>
  </sheetData>
  <sheetProtection/>
  <mergeCells count="6">
    <mergeCell ref="G3:J3"/>
    <mergeCell ref="A10:J10"/>
    <mergeCell ref="B12:G12"/>
    <mergeCell ref="H12:I12"/>
    <mergeCell ref="B13:G13"/>
    <mergeCell ref="H13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nizovka</cp:lastModifiedBy>
  <cp:lastPrinted>2021-04-28T09:39:58Z</cp:lastPrinted>
  <dcterms:created xsi:type="dcterms:W3CDTF">1996-10-08T23:32:33Z</dcterms:created>
  <dcterms:modified xsi:type="dcterms:W3CDTF">2021-04-28T09:41:09Z</dcterms:modified>
  <cp:category/>
  <cp:version/>
  <cp:contentType/>
  <cp:contentStatus/>
</cp:coreProperties>
</file>